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3." sheetId="1" r:id="rId1"/>
    <sheet name="1.6." sheetId="2" r:id="rId2"/>
    <sheet name="1.6. (2)" sheetId="3" r:id="rId3"/>
  </sheets>
  <definedNames>
    <definedName name="_xlnm.Print_Titles" localSheetId="0">'1.3.'!$A:$C</definedName>
    <definedName name="_xlnm.Print_Titles" localSheetId="1">'1.6.'!$A:$C</definedName>
    <definedName name="_xlnm.Print_Titles" localSheetId="2">'1.6. (2)'!$B:$D</definedName>
    <definedName name="_xlnm.Print_Area" localSheetId="0">'1.3.'!$A$1:$N$42</definedName>
    <definedName name="_xlnm.Print_Area" localSheetId="1">'1.6.'!$A$1:$P$61</definedName>
    <definedName name="_xlnm.Print_Area" localSheetId="2">'1.6. (2)'!$B$1:$Q$17</definedName>
  </definedNames>
  <calcPr fullCalcOnLoad="1"/>
</workbook>
</file>

<file path=xl/sharedStrings.xml><?xml version="1.0" encoding="utf-8"?>
<sst xmlns="http://schemas.openxmlformats.org/spreadsheetml/2006/main" count="613" uniqueCount="169">
  <si>
    <t>Руководитель</t>
  </si>
  <si>
    <t>Главный бухгалтер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</si>
  <si>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</si>
  <si>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</si>
  <si>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</si>
  <si>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</si>
  <si>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</si>
  <si>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</si>
  <si>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</si>
  <si>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</si>
  <si>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</si>
  <si>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</si>
  <si>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</si>
  <si>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</si>
  <si>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</si>
  <si>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</si>
  <si>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</si>
  <si>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</si>
  <si>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</si>
  <si>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</si>
  <si>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</si>
  <si>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</si>
  <si>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</si>
  <si>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</si>
  <si>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</si>
  <si>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</si>
  <si>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</si>
  <si>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</si>
  <si>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</si>
  <si>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</si>
  <si>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</si>
  <si>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</si>
  <si>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</si>
  <si>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</si>
  <si>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</si>
  <si>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</si>
  <si>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</si>
  <si>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</si>
  <si>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</si>
  <si>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</si>
  <si>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</si>
  <si>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</si>
  <si>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</si>
  <si>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</si>
  <si>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</si>
  <si>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</si>
  <si>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</si>
  <si>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</si>
  <si>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</si>
  <si>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</si>
  <si>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</si>
  <si>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</si>
  <si>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</si>
  <si>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</si>
  <si>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</si>
  <si>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</si>
  <si>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</si>
  <si>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</si>
  <si>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</si>
  <si>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</si>
  <si>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</si>
  <si>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</si>
  <si>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</si>
  <si>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</si>
  <si>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</si>
  <si>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</si>
  <si>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</si>
  <si>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</si>
  <si>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</si>
  <si>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</si>
  <si>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</si>
  <si>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</si>
  <si>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</si>
  <si>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</si>
  <si>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</si>
  <si>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</si>
  <si>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</si>
  <si>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</si>
  <si>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</si>
  <si>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</si>
  <si>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</si>
  <si>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</si>
  <si>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</si>
  <si>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</si>
  <si>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</si>
  <si>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</si>
  <si>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</si>
  <si>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</si>
  <si>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</si>
  <si>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</si>
  <si>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</si>
  <si>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</si>
  <si>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</si>
  <si>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</si>
  <si>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</si>
  <si>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</si>
  <si>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</si>
  <si>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</si>
  <si>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</si>
  <si>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</si>
  <si>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</si>
  <si>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</si>
  <si>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</si>
  <si>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</si>
  <si>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</si>
  <si>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</si>
  <si>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</si>
  <si>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</si>
  <si>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</si>
  <si>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</si>
  <si>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</si>
  <si>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</si>
  <si>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</si>
  <si>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</si>
  <si>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</si>
  <si>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</si>
  <si>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</si>
  <si>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</si>
  <si>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</si>
  <si>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</si>
  <si>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</si>
  <si>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</si>
  <si>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</si>
  <si>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</si>
  <si>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</si>
  <si>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</si>
  <si>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</si>
  <si>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</si>
  <si>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Справочно: среднесписочная численность промышленно-производственного персонала организации **</t>
  </si>
  <si>
    <t>Таблица 1.6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</si>
  <si>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</si>
  <si>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</si>
  <si>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</si>
  <si>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</si>
  <si>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</si>
  <si>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</si>
  <si>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</si>
  <si>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</si>
  <si>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</si>
  <si>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</si>
  <si>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</si>
  <si>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</si>
  <si>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</si>
  <si>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</si>
  <si>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</si>
  <si>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</si>
  <si>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</si>
  <si>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</si>
  <si>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Общество с ограниченной ответственностью "Электротеплосеть"</t>
  </si>
  <si>
    <t>431110, Республика Мордовия, п. Зубова Поляна, ул. Советская, д. 70 А</t>
  </si>
  <si>
    <t>Республика Мордовия</t>
  </si>
  <si>
    <t>пропорционально выручке</t>
  </si>
  <si>
    <t>пропорционально выручке по соответствующим видам деятельности</t>
  </si>
  <si>
    <t>1308082103</t>
  </si>
  <si>
    <t xml:space="preserve">Генеральный  директор                                                                                      </t>
  </si>
  <si>
    <t xml:space="preserve">Главный бухгалтер                                                                                 </t>
  </si>
  <si>
    <t>Терешкина О.В.</t>
  </si>
  <si>
    <t>Продолжение таблицы 1.6</t>
  </si>
  <si>
    <t>Терешкина  О.В.</t>
  </si>
  <si>
    <t xml:space="preserve"> Квартальная</t>
  </si>
  <si>
    <t>Квартальная</t>
  </si>
  <si>
    <t>Трусов Ю.Е</t>
  </si>
  <si>
    <t>Трусов Ю.Е.</t>
  </si>
  <si>
    <t>Изменение отложенных налоговых обязательств (ОНО)</t>
  </si>
  <si>
    <t>Изменение отложенных налоговых активов (ОНА)</t>
  </si>
  <si>
    <t>Прочее</t>
  </si>
  <si>
    <t>за 2018 год</t>
  </si>
  <si>
    <t>тыс.руб</t>
  </si>
  <si>
    <t xml:space="preserve">Код показателя 090- в том числе 31 304,59528  тыс.руб. В соответствии с ФЗ № 402-ФЗ от 06.12.2011г. "О бухгалтерском учете", Положения по бухгалтерскому учету ПБУ 6/01 "Учет основных средств", Главы 25 Налогового кодекса РФ, Постановления Правительства РФ № 1 от 01.01.2002г. "О классификации основных средств, включаемых в амортизационные группы", Методических  указаний по инвентаризации имущества и финансовых обязательств, утвержденных приказом Минфина РФ № 49 от 13.06.1995г., отражен результат инвентаризации основных средств в доходной части, данная бухгалтерская проводка не влечет финансовые потоки (Приказ ООО "Электротеплосеть" №31 от 26.10.2018г.).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</si>
</sst>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&lt;=9999999]###\-####;\(###\)\ ###\-####"/>
    <numFmt numFmtId="175" formatCode="0.0"/>
    <numFmt numFmtId="176" formatCode="#,##0_р_."/>
    <numFmt numFmtId="177" formatCode="#,##0.0"/>
    <numFmt numFmtId="178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Alignment="1">
      <alignment horizontal="centerContinuous" vertical="top"/>
    </xf>
    <xf numFmtId="174" fontId="7" fillId="0" borderId="11" xfId="0" applyNumberFormat="1" applyFont="1" applyFill="1" applyBorder="1" applyAlignment="1">
      <alignment/>
    </xf>
    <xf numFmtId="49" fontId="8" fillId="0" borderId="11" xfId="54" applyNumberFormat="1" applyFont="1" applyBorder="1" applyAlignment="1">
      <alignment horizontal="center"/>
      <protection/>
    </xf>
    <xf numFmtId="49" fontId="7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 indent="2"/>
    </xf>
    <xf numFmtId="49" fontId="7" fillId="0" borderId="11" xfId="0" applyNumberFormat="1" applyFont="1" applyFill="1" applyBorder="1" applyAlignment="1">
      <alignment horizontal="left" vertical="center" wrapText="1" indent="3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 indent="5"/>
    </xf>
    <xf numFmtId="49" fontId="7" fillId="0" borderId="11" xfId="0" applyNumberFormat="1" applyFont="1" applyFill="1" applyBorder="1" applyAlignment="1">
      <alignment horizontal="left" vertical="center" wrapText="1" indent="4"/>
    </xf>
    <xf numFmtId="0" fontId="7" fillId="0" borderId="1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 indent="3"/>
    </xf>
    <xf numFmtId="3" fontId="7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13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49" fontId="8" fillId="0" borderId="11" xfId="54" applyNumberFormat="1" applyFont="1" applyFill="1" applyBorder="1" applyAlignment="1">
      <alignment horizontal="center"/>
      <protection/>
    </xf>
    <xf numFmtId="3" fontId="7" fillId="32" borderId="11" xfId="0" applyNumberFormat="1" applyFont="1" applyFill="1" applyBorder="1" applyAlignment="1">
      <alignment/>
    </xf>
    <xf numFmtId="1" fontId="7" fillId="32" borderId="11" xfId="0" applyNumberFormat="1" applyFont="1" applyFill="1" applyBorder="1" applyAlignment="1">
      <alignment/>
    </xf>
    <xf numFmtId="49" fontId="8" fillId="32" borderId="11" xfId="54" applyNumberFormat="1" applyFont="1" applyFill="1" applyBorder="1" applyAlignment="1">
      <alignment horizontal="center"/>
      <protection/>
    </xf>
    <xf numFmtId="0" fontId="7" fillId="32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49" fontId="8" fillId="0" borderId="11" xfId="54" applyNumberFormat="1" applyFont="1" applyBorder="1" applyAlignment="1">
      <alignment horizontal="right"/>
      <protection/>
    </xf>
    <xf numFmtId="174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6" borderId="11" xfId="0" applyNumberFormat="1" applyFont="1" applyFill="1" applyBorder="1" applyAlignment="1">
      <alignment/>
    </xf>
    <xf numFmtId="0" fontId="46" fillId="6" borderId="11" xfId="0" applyFont="1" applyFill="1" applyBorder="1" applyAlignment="1">
      <alignment/>
    </xf>
    <xf numFmtId="174" fontId="7" fillId="6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.3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56"/>
  <sheetViews>
    <sheetView showGridLines="0" tabSelected="1" zoomScaleSheetLayoutView="70" zoomScalePageLayoutView="0" workbookViewId="0" topLeftCell="A27">
      <selection activeCell="E52" sqref="E52"/>
    </sheetView>
  </sheetViews>
  <sheetFormatPr defaultColWidth="9.140625" defaultRowHeight="12.75"/>
  <cols>
    <col min="1" max="1" width="46.57421875" style="1" customWidth="1"/>
    <col min="2" max="2" width="9.7109375" style="1" customWidth="1"/>
    <col min="3" max="3" width="7.140625" style="1" customWidth="1"/>
    <col min="4" max="4" width="11.57421875" style="1" customWidth="1"/>
    <col min="5" max="5" width="10.57421875" style="1" customWidth="1"/>
    <col min="6" max="6" width="13.00390625" style="1" customWidth="1"/>
    <col min="7" max="7" width="10.00390625" style="1" customWidth="1"/>
    <col min="8" max="8" width="9.7109375" style="1" customWidth="1"/>
    <col min="9" max="9" width="11.7109375" style="1" customWidth="1"/>
    <col min="10" max="10" width="12.7109375" style="1" customWidth="1"/>
    <col min="11" max="11" width="11.421875" style="1" customWidth="1"/>
    <col min="12" max="12" width="11.28125" style="1" customWidth="1"/>
    <col min="13" max="13" width="9.00390625" style="1" customWidth="1"/>
    <col min="14" max="14" width="20.00390625" style="1" customWidth="1"/>
    <col min="15" max="16384" width="9.140625" style="1" customWidth="1"/>
  </cols>
  <sheetData>
    <row r="1" spans="1:14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124</v>
      </c>
    </row>
    <row r="2" spans="1:14" ht="54.75" customHeight="1">
      <c r="A2" s="8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8.5" customHeight="1">
      <c r="A3" s="10" t="s">
        <v>2</v>
      </c>
      <c r="B3" s="71" t="s">
        <v>43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" customHeight="1">
      <c r="A4" s="10" t="s">
        <v>3</v>
      </c>
      <c r="B4" s="71" t="s">
        <v>159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6.5" customHeight="1">
      <c r="A5" s="10" t="s">
        <v>17</v>
      </c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1" ht="14.25" customHeight="1">
      <c r="A6" s="10" t="s">
        <v>18</v>
      </c>
      <c r="B6" s="6"/>
      <c r="C6" s="17" t="s">
        <v>148</v>
      </c>
      <c r="D6" s="17"/>
      <c r="E6" s="17"/>
      <c r="F6" s="18"/>
      <c r="K6" s="11"/>
    </row>
    <row r="7" spans="1:11" ht="16.5" customHeight="1">
      <c r="A7" s="10" t="s">
        <v>19</v>
      </c>
      <c r="B7" s="6"/>
      <c r="C7" s="19" t="s">
        <v>153</v>
      </c>
      <c r="D7" s="17"/>
      <c r="E7" s="17"/>
      <c r="F7" s="18"/>
      <c r="K7" s="11"/>
    </row>
    <row r="8" spans="1:11" ht="13.5" customHeight="1">
      <c r="A8" s="10" t="s">
        <v>20</v>
      </c>
      <c r="B8" s="6"/>
      <c r="C8" s="17" t="s">
        <v>149</v>
      </c>
      <c r="D8" s="17"/>
      <c r="E8" s="17"/>
      <c r="F8" s="18"/>
      <c r="K8" s="11"/>
    </row>
    <row r="9" spans="1:11" ht="15" customHeight="1">
      <c r="A9" s="10" t="s">
        <v>118</v>
      </c>
      <c r="B9" s="6"/>
      <c r="C9" s="17" t="s">
        <v>150</v>
      </c>
      <c r="D9" s="17"/>
      <c r="E9" s="17"/>
      <c r="F9" s="18"/>
      <c r="K9" s="11"/>
    </row>
    <row r="10" spans="1:11" ht="17.25" customHeight="1">
      <c r="A10" s="10" t="s">
        <v>21</v>
      </c>
      <c r="B10" s="6"/>
      <c r="C10" s="17">
        <v>2018</v>
      </c>
      <c r="D10" s="17"/>
      <c r="E10" s="17"/>
      <c r="F10" s="18"/>
      <c r="K10" s="11"/>
    </row>
    <row r="11" spans="1:14" ht="34.5" customHeight="1">
      <c r="A11" s="67" t="s">
        <v>4</v>
      </c>
      <c r="B11" s="67" t="s">
        <v>5</v>
      </c>
      <c r="C11" s="67" t="s">
        <v>16</v>
      </c>
      <c r="D11" s="67" t="s">
        <v>27</v>
      </c>
      <c r="E11" s="67" t="s">
        <v>26</v>
      </c>
      <c r="F11" s="69" t="s">
        <v>25</v>
      </c>
      <c r="G11" s="69"/>
      <c r="H11" s="69"/>
      <c r="I11" s="67" t="s">
        <v>28</v>
      </c>
      <c r="J11" s="67" t="s">
        <v>123</v>
      </c>
      <c r="K11" s="69" t="s">
        <v>122</v>
      </c>
      <c r="L11" s="69"/>
      <c r="M11" s="69"/>
      <c r="N11" s="67" t="s">
        <v>104</v>
      </c>
    </row>
    <row r="12" spans="1:14" ht="112.5" customHeight="1">
      <c r="A12" s="68"/>
      <c r="B12" s="68"/>
      <c r="C12" s="68"/>
      <c r="D12" s="68"/>
      <c r="E12" s="68"/>
      <c r="F12" s="12" t="s">
        <v>22</v>
      </c>
      <c r="G12" s="12" t="s">
        <v>23</v>
      </c>
      <c r="H12" s="12" t="s">
        <v>24</v>
      </c>
      <c r="I12" s="68"/>
      <c r="J12" s="68"/>
      <c r="K12" s="12" t="s">
        <v>22</v>
      </c>
      <c r="L12" s="12" t="s">
        <v>23</v>
      </c>
      <c r="M12" s="12" t="s">
        <v>24</v>
      </c>
      <c r="N12" s="68"/>
    </row>
    <row r="13" spans="1:14" ht="14.25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</row>
    <row r="14" spans="1:14" ht="78.75">
      <c r="A14" s="16" t="s">
        <v>29</v>
      </c>
      <c r="B14" s="20" t="s">
        <v>6</v>
      </c>
      <c r="C14" s="20" t="s">
        <v>7</v>
      </c>
      <c r="D14" s="52">
        <f>SUM(F14+G14+H14)</f>
        <v>148124</v>
      </c>
      <c r="E14" s="52">
        <f>SUM(F14:H14)</f>
        <v>148124</v>
      </c>
      <c r="F14" s="52">
        <v>146796</v>
      </c>
      <c r="G14" s="52">
        <v>138</v>
      </c>
      <c r="H14" s="52">
        <v>1190</v>
      </c>
      <c r="I14" s="52">
        <f>SUM(K14+L14+M14)</f>
        <v>138340</v>
      </c>
      <c r="J14" s="52">
        <f>SUM(K14:M14)</f>
        <v>138340</v>
      </c>
      <c r="K14" s="52">
        <v>136563</v>
      </c>
      <c r="L14" s="52">
        <v>247</v>
      </c>
      <c r="M14" s="52">
        <v>1530</v>
      </c>
      <c r="N14" s="22"/>
    </row>
    <row r="15" spans="1:14" ht="76.5" customHeight="1">
      <c r="A15" s="16" t="s">
        <v>30</v>
      </c>
      <c r="B15" s="20" t="s">
        <v>6</v>
      </c>
      <c r="C15" s="20" t="s">
        <v>8</v>
      </c>
      <c r="D15" s="52">
        <f>SUM(F15+G15+H15)</f>
        <v>-151232</v>
      </c>
      <c r="E15" s="52">
        <f>SUM(F15:H15)</f>
        <v>-151232</v>
      </c>
      <c r="F15" s="52">
        <v>-149345</v>
      </c>
      <c r="G15" s="52">
        <v>-698</v>
      </c>
      <c r="H15" s="52">
        <v>-1189</v>
      </c>
      <c r="I15" s="52">
        <f>SUM(K15+L15+M15)</f>
        <v>-131889</v>
      </c>
      <c r="J15" s="52">
        <f>SUM(K15:M15)</f>
        <v>-131889</v>
      </c>
      <c r="K15" s="52">
        <v>-129206</v>
      </c>
      <c r="L15" s="52">
        <v>-706</v>
      </c>
      <c r="M15" s="52">
        <v>-1977</v>
      </c>
      <c r="N15" s="22" t="s">
        <v>152</v>
      </c>
    </row>
    <row r="16" spans="1:14" ht="24.75" customHeight="1">
      <c r="A16" s="16" t="s">
        <v>31</v>
      </c>
      <c r="B16" s="20" t="s">
        <v>6</v>
      </c>
      <c r="C16" s="20" t="s">
        <v>9</v>
      </c>
      <c r="D16" s="52">
        <f>SUM(F16+G16+H16)</f>
        <v>-3108</v>
      </c>
      <c r="E16" s="33">
        <f>SUM(E14:E15)</f>
        <v>-3108</v>
      </c>
      <c r="F16" s="33">
        <f>SUM(F14:F15)</f>
        <v>-2549</v>
      </c>
      <c r="G16" s="33">
        <f>SUM(G14:G15)</f>
        <v>-560</v>
      </c>
      <c r="H16" s="33">
        <f>SUM(H14:H15)</f>
        <v>1</v>
      </c>
      <c r="I16" s="52">
        <f>SUM(K16+L16+M16)</f>
        <v>6451</v>
      </c>
      <c r="J16" s="33">
        <f>SUM(J14:J15)</f>
        <v>6451</v>
      </c>
      <c r="K16" s="33">
        <f>SUM(K14:K15)</f>
        <v>7357</v>
      </c>
      <c r="L16" s="33">
        <f>SUM(L14:L15)</f>
        <v>-459</v>
      </c>
      <c r="M16" s="33">
        <f>SUM(M14:M15)</f>
        <v>-447</v>
      </c>
      <c r="N16" s="21"/>
    </row>
    <row r="17" spans="1:14" ht="14.25" customHeight="1">
      <c r="A17" s="16" t="s">
        <v>32</v>
      </c>
      <c r="B17" s="20" t="s">
        <v>6</v>
      </c>
      <c r="C17" s="20" t="s">
        <v>10</v>
      </c>
      <c r="D17" s="27">
        <f aca="true" t="shared" si="0" ref="D17:L17">-D18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60" t="s">
        <v>44</v>
      </c>
      <c r="N17" s="21"/>
    </row>
    <row r="18" spans="1:14" ht="16.5" customHeight="1">
      <c r="A18" s="16" t="s">
        <v>33</v>
      </c>
      <c r="B18" s="20" t="s">
        <v>6</v>
      </c>
      <c r="C18" s="20" t="s">
        <v>11</v>
      </c>
      <c r="D18" s="27">
        <f aca="true" t="shared" si="1" ref="D18:L18">-E1</f>
        <v>0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60" t="s">
        <v>44</v>
      </c>
      <c r="N18" s="21"/>
    </row>
    <row r="19" spans="1:14" ht="21" customHeight="1">
      <c r="A19" s="16" t="s">
        <v>34</v>
      </c>
      <c r="B19" s="20" t="s">
        <v>6</v>
      </c>
      <c r="C19" s="20" t="s">
        <v>12</v>
      </c>
      <c r="D19" s="52">
        <f>SUM(F19+G19+H19)</f>
        <v>-3108</v>
      </c>
      <c r="E19" s="21">
        <f>SUM(E16)</f>
        <v>-3108</v>
      </c>
      <c r="F19" s="21">
        <f>SUM(F16)</f>
        <v>-2549</v>
      </c>
      <c r="G19" s="21">
        <f>SUM(G16)</f>
        <v>-560</v>
      </c>
      <c r="H19" s="21">
        <f>SUM(H16)</f>
        <v>1</v>
      </c>
      <c r="I19" s="52">
        <f>SUM(K19+L19+M19)</f>
        <v>6451</v>
      </c>
      <c r="J19" s="21">
        <f>SUM(J16)</f>
        <v>6451</v>
      </c>
      <c r="K19" s="21">
        <f>SUM(K16)</f>
        <v>7357</v>
      </c>
      <c r="L19" s="21">
        <f>SUM(L16)</f>
        <v>-459</v>
      </c>
      <c r="M19" s="21">
        <f>SUM(M16)</f>
        <v>-447</v>
      </c>
      <c r="N19" s="21"/>
    </row>
    <row r="20" spans="1:14" ht="16.5" customHeight="1">
      <c r="A20" s="16" t="s">
        <v>120</v>
      </c>
      <c r="B20" s="20" t="s">
        <v>6</v>
      </c>
      <c r="C20" s="20" t="s">
        <v>13</v>
      </c>
      <c r="D20" s="52">
        <f>SUM(E20)</f>
        <v>41</v>
      </c>
      <c r="E20" s="52">
        <f>SUM(F20:H20)</f>
        <v>41</v>
      </c>
      <c r="F20" s="60" t="s">
        <v>44</v>
      </c>
      <c r="G20" s="60" t="s">
        <v>44</v>
      </c>
      <c r="H20" s="21">
        <v>41</v>
      </c>
      <c r="I20" s="52">
        <f>SUM(J20)</f>
        <v>211</v>
      </c>
      <c r="J20" s="52">
        <f>SUM(K20:M20)</f>
        <v>211</v>
      </c>
      <c r="K20" s="60" t="s">
        <v>44</v>
      </c>
      <c r="L20" s="60" t="s">
        <v>44</v>
      </c>
      <c r="M20" s="21">
        <v>211</v>
      </c>
      <c r="N20" s="21"/>
    </row>
    <row r="21" spans="1:14" ht="14.25" customHeight="1">
      <c r="A21" s="16" t="s">
        <v>35</v>
      </c>
      <c r="B21" s="20" t="s">
        <v>6</v>
      </c>
      <c r="C21" s="20" t="s">
        <v>14</v>
      </c>
      <c r="D21" s="55">
        <v>-1999</v>
      </c>
      <c r="E21" s="55">
        <v>-1999</v>
      </c>
      <c r="F21" s="59"/>
      <c r="G21" s="60" t="s">
        <v>44</v>
      </c>
      <c r="H21" s="62">
        <v>-1999</v>
      </c>
      <c r="I21" s="60" t="s">
        <v>44</v>
      </c>
      <c r="J21" s="60" t="s">
        <v>44</v>
      </c>
      <c r="K21" s="60" t="s">
        <v>44</v>
      </c>
      <c r="L21" s="60" t="s">
        <v>44</v>
      </c>
      <c r="M21" s="60" t="s">
        <v>44</v>
      </c>
      <c r="N21" s="21"/>
    </row>
    <row r="22" spans="1:14" ht="17.25" customHeight="1">
      <c r="A22" s="16" t="s">
        <v>114</v>
      </c>
      <c r="B22" s="66" t="s">
        <v>167</v>
      </c>
      <c r="C22" s="20" t="s">
        <v>83</v>
      </c>
      <c r="D22" s="63">
        <f>SUM(E22)</f>
        <v>31611</v>
      </c>
      <c r="E22" s="63">
        <f>SUM(H22)+F22</f>
        <v>31611</v>
      </c>
      <c r="F22" s="64"/>
      <c r="G22" s="65">
        <f>-G23</f>
        <v>0</v>
      </c>
      <c r="H22" s="63">
        <f>306+31305</f>
        <v>31611</v>
      </c>
      <c r="I22" s="52">
        <f>SUM(J22)</f>
        <v>632</v>
      </c>
      <c r="J22" s="52">
        <f>SUM(M22)</f>
        <v>632</v>
      </c>
      <c r="K22" s="60" t="s">
        <v>44</v>
      </c>
      <c r="L22" s="61">
        <f>-L23</f>
        <v>0</v>
      </c>
      <c r="M22" s="21">
        <v>632</v>
      </c>
      <c r="N22" s="21"/>
    </row>
    <row r="23" spans="1:14" ht="20.25" customHeight="1">
      <c r="A23" s="16" t="s">
        <v>36</v>
      </c>
      <c r="B23" s="20" t="s">
        <v>6</v>
      </c>
      <c r="C23" s="20" t="s">
        <v>15</v>
      </c>
      <c r="D23" s="52">
        <f>SUM(E23)</f>
        <v>-5287.74</v>
      </c>
      <c r="E23" s="52">
        <f>SUM(H23)+F23</f>
        <v>-5287.74</v>
      </c>
      <c r="F23" s="52">
        <f>-3462.74-1825</f>
        <v>-5287.74</v>
      </c>
      <c r="G23" s="27">
        <f>-F30</f>
        <v>0</v>
      </c>
      <c r="H23" s="52"/>
      <c r="I23" s="52">
        <f>SUM(J23)</f>
        <v>-1163</v>
      </c>
      <c r="J23" s="52">
        <f>SUM(M23)</f>
        <v>-1163</v>
      </c>
      <c r="K23" s="60" t="s">
        <v>44</v>
      </c>
      <c r="L23" s="61">
        <f>-K30</f>
        <v>0</v>
      </c>
      <c r="M23" s="21">
        <v>-1163</v>
      </c>
      <c r="N23" s="21"/>
    </row>
    <row r="24" spans="1:14" ht="21.75" customHeight="1">
      <c r="A24" s="16" t="s">
        <v>115</v>
      </c>
      <c r="B24" s="20" t="s">
        <v>6</v>
      </c>
      <c r="C24" s="20" t="s">
        <v>39</v>
      </c>
      <c r="D24" s="52">
        <f>SUM(E24)</f>
        <v>21257.260000000002</v>
      </c>
      <c r="E24" s="52">
        <f>SUM(F24:H24)</f>
        <v>21257.260000000002</v>
      </c>
      <c r="F24" s="52">
        <f>SUM(F19)+F22+F23+F21</f>
        <v>-7836.74</v>
      </c>
      <c r="G24" s="52">
        <f>SUM(G19)</f>
        <v>-560</v>
      </c>
      <c r="H24" s="52">
        <f>SUM(H19)+H22+H23+H21+H20</f>
        <v>29654</v>
      </c>
      <c r="I24" s="52">
        <f>SUM(J24)</f>
        <v>6131</v>
      </c>
      <c r="J24" s="52">
        <f>SUM(K24:M24)</f>
        <v>6131</v>
      </c>
      <c r="K24" s="52">
        <f>SUM(K19)</f>
        <v>7357</v>
      </c>
      <c r="L24" s="52">
        <f>SUM(L19)</f>
        <v>-459</v>
      </c>
      <c r="M24" s="52">
        <f>SUM(M19+M20+M22+M23)</f>
        <v>-767</v>
      </c>
      <c r="N24" s="21"/>
    </row>
    <row r="25" spans="1:14" ht="18.75" customHeight="1">
      <c r="A25" s="16" t="s">
        <v>116</v>
      </c>
      <c r="B25" s="20" t="s">
        <v>6</v>
      </c>
      <c r="C25" s="20" t="s">
        <v>40</v>
      </c>
      <c r="D25" s="55">
        <f>SUM(E25)</f>
        <v>4690</v>
      </c>
      <c r="E25" s="55">
        <f>SUM(F25:H25)</f>
        <v>4690</v>
      </c>
      <c r="F25" s="55"/>
      <c r="G25" s="58">
        <v>0</v>
      </c>
      <c r="H25" s="55">
        <v>4690</v>
      </c>
      <c r="I25" s="52">
        <f>SUM(J25)</f>
        <v>1228</v>
      </c>
      <c r="J25" s="52">
        <f>SUM(K25:M25)</f>
        <v>1228</v>
      </c>
      <c r="K25" s="21">
        <v>1228</v>
      </c>
      <c r="L25" s="21">
        <v>0</v>
      </c>
      <c r="M25" s="21">
        <v>0</v>
      </c>
      <c r="N25" s="21"/>
    </row>
    <row r="26" spans="1:14" ht="24" customHeight="1">
      <c r="A26" s="16" t="s">
        <v>117</v>
      </c>
      <c r="B26" s="20" t="s">
        <v>6</v>
      </c>
      <c r="C26" s="20" t="s">
        <v>89</v>
      </c>
      <c r="D26" s="55">
        <f>D24-D25+D27+D28+D29</f>
        <v>137.26000000000204</v>
      </c>
      <c r="E26" s="55">
        <f>E24-E25+E27+E28+E29</f>
        <v>137.26000000000204</v>
      </c>
      <c r="F26" s="55">
        <f>F24-F25+F27+F28+F29</f>
        <v>-7836.74</v>
      </c>
      <c r="G26" s="55">
        <f>G24-G25+G27+G28+G29</f>
        <v>-560</v>
      </c>
      <c r="H26" s="55">
        <f>H24-H25+H27+H28+H29</f>
        <v>8534</v>
      </c>
      <c r="I26" s="52">
        <f>J26</f>
        <v>4810</v>
      </c>
      <c r="J26" s="52">
        <f>SUM(K26:M26)</f>
        <v>4810</v>
      </c>
      <c r="K26" s="52">
        <v>6036</v>
      </c>
      <c r="L26" s="52">
        <f>SUM(L24+L25)</f>
        <v>-459</v>
      </c>
      <c r="M26" s="52">
        <f>M24</f>
        <v>-767</v>
      </c>
      <c r="N26" s="21"/>
    </row>
    <row r="27" spans="1:14" ht="34.5" customHeight="1">
      <c r="A27" s="16" t="s">
        <v>163</v>
      </c>
      <c r="B27" s="20" t="s">
        <v>6</v>
      </c>
      <c r="C27" s="20"/>
      <c r="D27" s="55">
        <v>-601</v>
      </c>
      <c r="E27" s="55">
        <v>-601</v>
      </c>
      <c r="F27" s="55"/>
      <c r="G27" s="55"/>
      <c r="H27" s="55">
        <v>-601</v>
      </c>
      <c r="I27" s="52"/>
      <c r="J27" s="52"/>
      <c r="K27" s="52"/>
      <c r="L27" s="52"/>
      <c r="M27" s="52"/>
      <c r="N27" s="21"/>
    </row>
    <row r="28" spans="1:14" ht="30" customHeight="1">
      <c r="A28" s="16" t="s">
        <v>164</v>
      </c>
      <c r="B28" s="20" t="s">
        <v>6</v>
      </c>
      <c r="C28" s="20"/>
      <c r="D28" s="55">
        <v>-18</v>
      </c>
      <c r="E28" s="55">
        <v>-18</v>
      </c>
      <c r="F28" s="55"/>
      <c r="G28" s="55"/>
      <c r="H28" s="55">
        <v>-18</v>
      </c>
      <c r="I28" s="52"/>
      <c r="J28" s="52"/>
      <c r="K28" s="52"/>
      <c r="L28" s="52"/>
      <c r="M28" s="52"/>
      <c r="N28" s="21"/>
    </row>
    <row r="29" spans="1:14" ht="24" customHeight="1">
      <c r="A29" s="16" t="s">
        <v>165</v>
      </c>
      <c r="B29" s="20" t="s">
        <v>6</v>
      </c>
      <c r="C29" s="20"/>
      <c r="D29" s="52">
        <f>SUM(E29)</f>
        <v>-15811</v>
      </c>
      <c r="E29" s="55">
        <v>-15811</v>
      </c>
      <c r="F29" s="55"/>
      <c r="G29" s="55"/>
      <c r="H29" s="55">
        <v>-15811</v>
      </c>
      <c r="I29" s="52"/>
      <c r="J29" s="52"/>
      <c r="K29" s="52"/>
      <c r="L29" s="52"/>
      <c r="M29" s="52"/>
      <c r="N29" s="21"/>
    </row>
    <row r="30" spans="1:14" ht="22.5" customHeight="1">
      <c r="A30" s="16" t="s">
        <v>121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48.75" customHeight="1">
      <c r="A31" s="16" t="s">
        <v>37</v>
      </c>
      <c r="B31" s="20" t="s">
        <v>6</v>
      </c>
      <c r="C31" s="20" t="s">
        <v>41</v>
      </c>
      <c r="D31" s="28" t="s">
        <v>44</v>
      </c>
      <c r="E31" s="28" t="s">
        <v>44</v>
      </c>
      <c r="F31" s="28" t="s">
        <v>44</v>
      </c>
      <c r="G31" s="28" t="s">
        <v>44</v>
      </c>
      <c r="H31" s="28" t="s">
        <v>44</v>
      </c>
      <c r="I31" s="28" t="s">
        <v>44</v>
      </c>
      <c r="J31" s="28" t="s">
        <v>44</v>
      </c>
      <c r="K31" s="28" t="s">
        <v>44</v>
      </c>
      <c r="L31" s="28" t="s">
        <v>44</v>
      </c>
      <c r="M31" s="28" t="s">
        <v>44</v>
      </c>
      <c r="N31" s="21"/>
    </row>
    <row r="32" spans="1:14" ht="28.5" customHeight="1">
      <c r="A32" s="16" t="s">
        <v>38</v>
      </c>
      <c r="B32" s="20" t="s">
        <v>6</v>
      </c>
      <c r="C32" s="20" t="s">
        <v>42</v>
      </c>
      <c r="D32" s="28" t="s">
        <v>44</v>
      </c>
      <c r="E32" s="28" t="s">
        <v>44</v>
      </c>
      <c r="F32" s="28" t="s">
        <v>44</v>
      </c>
      <c r="G32" s="28" t="s">
        <v>44</v>
      </c>
      <c r="H32" s="28" t="s">
        <v>44</v>
      </c>
      <c r="I32" s="28" t="s">
        <v>44</v>
      </c>
      <c r="J32" s="28" t="s">
        <v>44</v>
      </c>
      <c r="K32" s="28" t="s">
        <v>44</v>
      </c>
      <c r="L32" s="28" t="s">
        <v>44</v>
      </c>
      <c r="M32" s="28" t="s">
        <v>44</v>
      </c>
      <c r="N32" s="21"/>
    </row>
    <row r="33" spans="1:14" ht="12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8.75">
      <c r="A34" s="23" t="s">
        <v>154</v>
      </c>
      <c r="B34" s="23"/>
      <c r="C34" s="23"/>
      <c r="D34" s="23"/>
      <c r="E34" s="23" t="s">
        <v>161</v>
      </c>
      <c r="F34" s="23"/>
      <c r="G34" s="23"/>
      <c r="H34" s="23"/>
      <c r="I34" s="23"/>
      <c r="J34" s="23"/>
      <c r="K34" s="24"/>
      <c r="L34" s="24"/>
      <c r="M34" s="24"/>
      <c r="N34" s="23"/>
    </row>
    <row r="35" spans="1:14" ht="20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5"/>
      <c r="L35" s="25"/>
      <c r="M35" s="25"/>
      <c r="N35" s="26"/>
    </row>
    <row r="36" spans="1:14" ht="18.75">
      <c r="A36" s="23" t="s">
        <v>155</v>
      </c>
      <c r="B36" s="23"/>
      <c r="C36" s="23"/>
      <c r="D36" s="23"/>
      <c r="E36" s="23" t="s">
        <v>156</v>
      </c>
      <c r="F36" s="23"/>
      <c r="G36" s="23"/>
      <c r="H36" s="23"/>
      <c r="I36" s="23"/>
      <c r="J36" s="23"/>
      <c r="K36" s="24"/>
      <c r="L36" s="24"/>
      <c r="M36" s="24"/>
      <c r="N36" s="23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 customHeight="1">
      <c r="A38" s="70" t="s">
        <v>168</v>
      </c>
      <c r="B38" s="70"/>
      <c r="C38" s="70"/>
      <c r="D38" s="70"/>
      <c r="E38" s="70"/>
      <c r="F38" s="70"/>
      <c r="G38" s="70"/>
      <c r="H38" s="70"/>
      <c r="I38" s="6"/>
      <c r="J38" s="6"/>
      <c r="K38" s="6"/>
      <c r="L38" s="6"/>
      <c r="M38" s="6"/>
      <c r="N38" s="6"/>
    </row>
    <row r="39" spans="1:14" ht="18.75">
      <c r="A39" s="70"/>
      <c r="B39" s="70"/>
      <c r="C39" s="70"/>
      <c r="D39" s="70"/>
      <c r="E39" s="70"/>
      <c r="F39" s="70"/>
      <c r="G39" s="70"/>
      <c r="H39" s="70"/>
      <c r="I39" s="6"/>
      <c r="J39" s="6"/>
      <c r="K39" s="6"/>
      <c r="L39" s="6"/>
      <c r="M39" s="6"/>
      <c r="N39" s="6"/>
    </row>
    <row r="40" spans="1:14" ht="18.75">
      <c r="A40" s="70"/>
      <c r="B40" s="70"/>
      <c r="C40" s="70"/>
      <c r="D40" s="70"/>
      <c r="E40" s="70"/>
      <c r="F40" s="70"/>
      <c r="G40" s="70"/>
      <c r="H40" s="70"/>
      <c r="I40" s="6"/>
      <c r="J40" s="6"/>
      <c r="K40" s="6"/>
      <c r="L40" s="6"/>
      <c r="M40" s="6"/>
      <c r="N40" s="6"/>
    </row>
    <row r="41" spans="1:14" ht="18.75">
      <c r="A41" s="70"/>
      <c r="B41" s="70"/>
      <c r="C41" s="70"/>
      <c r="D41" s="70"/>
      <c r="E41" s="70"/>
      <c r="F41" s="70"/>
      <c r="G41" s="70"/>
      <c r="H41" s="70"/>
      <c r="I41" s="6"/>
      <c r="J41" s="6"/>
      <c r="K41" s="6"/>
      <c r="L41" s="6"/>
      <c r="M41" s="6"/>
      <c r="N41" s="6"/>
    </row>
    <row r="42" spans="1:14" ht="48" customHeight="1">
      <c r="A42" s="70"/>
      <c r="B42" s="70"/>
      <c r="C42" s="70"/>
      <c r="D42" s="70"/>
      <c r="E42" s="70"/>
      <c r="F42" s="70"/>
      <c r="G42" s="70"/>
      <c r="H42" s="70"/>
      <c r="I42" s="6"/>
      <c r="J42" s="6"/>
      <c r="K42" s="6"/>
      <c r="L42" s="6"/>
      <c r="M42" s="6"/>
      <c r="N42" s="6"/>
    </row>
    <row r="43" spans="1:14" ht="18.7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sheetProtection/>
  <mergeCells count="14">
    <mergeCell ref="A38:H42"/>
    <mergeCell ref="B3:N3"/>
    <mergeCell ref="F11:H11"/>
    <mergeCell ref="B5:N5"/>
    <mergeCell ref="B4:N4"/>
    <mergeCell ref="E11:E12"/>
    <mergeCell ref="J11:J12"/>
    <mergeCell ref="K11:M11"/>
    <mergeCell ref="N11:N12"/>
    <mergeCell ref="I11:I12"/>
    <mergeCell ref="A11:A12"/>
    <mergeCell ref="B11:B12"/>
    <mergeCell ref="C11:C12"/>
    <mergeCell ref="D11:D12"/>
  </mergeCells>
  <printOptions horizontalCentered="1"/>
  <pageMargins left="0" right="0" top="0" bottom="0" header="0" footer="0"/>
  <pageSetup horizontalDpi="600" verticalDpi="600" orientation="landscape" paperSize="8" scale="5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61"/>
  <sheetViews>
    <sheetView showGridLines="0" zoomScaleSheetLayoutView="70" zoomScalePageLayoutView="0" workbookViewId="0" topLeftCell="A28">
      <pane xSplit="1" topLeftCell="B1" activePane="topRight" state="frozen"/>
      <selection pane="topLeft" activeCell="A12" sqref="A12"/>
      <selection pane="topRight" activeCell="H38" sqref="H38"/>
    </sheetView>
  </sheetViews>
  <sheetFormatPr defaultColWidth="9.140625" defaultRowHeight="12.75"/>
  <cols>
    <col min="1" max="1" width="65.140625" style="1" customWidth="1"/>
    <col min="2" max="2" width="10.140625" style="1" customWidth="1"/>
    <col min="3" max="3" width="7.140625" style="1" customWidth="1"/>
    <col min="4" max="5" width="11.421875" style="1" customWidth="1"/>
    <col min="6" max="6" width="11.140625" style="1" customWidth="1"/>
    <col min="7" max="7" width="7.421875" style="1" customWidth="1"/>
    <col min="8" max="8" width="11.421875" style="1" customWidth="1"/>
    <col min="9" max="9" width="9.28125" style="1" customWidth="1"/>
    <col min="10" max="10" width="11.140625" style="1" customWidth="1"/>
    <col min="11" max="11" width="11.7109375" style="1" customWidth="1"/>
    <col min="12" max="12" width="11.28125" style="1" customWidth="1"/>
    <col min="13" max="13" width="7.8515625" style="1" customWidth="1"/>
    <col min="14" max="14" width="11.57421875" style="1" customWidth="1"/>
    <col min="15" max="15" width="9.8515625" style="1" customWidth="1"/>
    <col min="16" max="16" width="14.8515625" style="1" customWidth="1"/>
    <col min="17" max="16384" width="9.140625" style="1" customWidth="1"/>
  </cols>
  <sheetData>
    <row r="1" s="6" customFormat="1" ht="20.25" customHeight="1">
      <c r="P1" s="7" t="s">
        <v>129</v>
      </c>
    </row>
    <row r="2" spans="1:16" s="6" customFormat="1" ht="38.25" customHeight="1">
      <c r="A2" s="8" t="s">
        <v>106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1" customFormat="1" ht="23.25" customHeight="1">
      <c r="A3" s="32" t="s">
        <v>2</v>
      </c>
      <c r="B3" s="72" t="s">
        <v>43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31" customFormat="1" ht="12.75">
      <c r="A4" s="32" t="s">
        <v>3</v>
      </c>
      <c r="B4" s="72" t="s">
        <v>160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31" customFormat="1" ht="12.75">
      <c r="A5" s="32" t="s">
        <v>17</v>
      </c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1" s="6" customFormat="1" ht="15.75">
      <c r="A6" s="10" t="s">
        <v>18</v>
      </c>
      <c r="B6" s="17" t="s">
        <v>148</v>
      </c>
      <c r="C6" s="17"/>
      <c r="D6" s="17"/>
      <c r="E6" s="17"/>
      <c r="F6" s="17"/>
      <c r="G6" s="11"/>
      <c r="H6" s="11"/>
      <c r="I6" s="11"/>
      <c r="J6" s="11"/>
      <c r="K6" s="11"/>
    </row>
    <row r="7" spans="1:11" s="6" customFormat="1" ht="15.75">
      <c r="A7" s="10" t="s">
        <v>19</v>
      </c>
      <c r="B7" s="19" t="s">
        <v>153</v>
      </c>
      <c r="C7" s="17"/>
      <c r="D7" s="17"/>
      <c r="E7" s="17"/>
      <c r="F7" s="17"/>
      <c r="G7" s="11"/>
      <c r="H7" s="11"/>
      <c r="I7" s="11"/>
      <c r="J7" s="11"/>
      <c r="K7" s="11"/>
    </row>
    <row r="8" spans="1:11" s="6" customFormat="1" ht="15.75">
      <c r="A8" s="10" t="s">
        <v>20</v>
      </c>
      <c r="B8" s="17" t="s">
        <v>149</v>
      </c>
      <c r="C8" s="17"/>
      <c r="D8" s="17"/>
      <c r="E8" s="17"/>
      <c r="F8" s="17"/>
      <c r="G8" s="11"/>
      <c r="H8" s="11"/>
      <c r="I8" s="11"/>
      <c r="J8" s="11"/>
      <c r="K8" s="11"/>
    </row>
    <row r="9" spans="1:11" s="6" customFormat="1" ht="15.75">
      <c r="A9" s="10" t="s">
        <v>118</v>
      </c>
      <c r="B9" s="17" t="s">
        <v>150</v>
      </c>
      <c r="C9" s="17"/>
      <c r="D9" s="17"/>
      <c r="E9" s="17"/>
      <c r="F9" s="17"/>
      <c r="G9" s="10"/>
      <c r="H9" s="10"/>
      <c r="I9" s="10"/>
      <c r="J9" s="10"/>
      <c r="K9" s="10"/>
    </row>
    <row r="10" spans="1:11" s="6" customFormat="1" ht="15.75">
      <c r="A10" s="10" t="s">
        <v>21</v>
      </c>
      <c r="B10" s="17" t="s">
        <v>166</v>
      </c>
      <c r="C10" s="17"/>
      <c r="D10" s="17"/>
      <c r="E10" s="17"/>
      <c r="F10" s="17"/>
      <c r="G10" s="11"/>
      <c r="H10" s="11"/>
      <c r="I10" s="11"/>
      <c r="J10" s="11"/>
      <c r="K10" s="11"/>
    </row>
    <row r="11" spans="7:16" s="6" customFormat="1" ht="60" customHeight="1" hidden="1">
      <c r="G11" s="11"/>
      <c r="H11" s="11"/>
      <c r="I11" s="11"/>
      <c r="J11" s="11"/>
      <c r="K11" s="11"/>
      <c r="L11" s="11"/>
      <c r="M11" s="11"/>
      <c r="N11" s="11"/>
      <c r="P11" s="7"/>
    </row>
    <row r="12" spans="1:16" s="6" customFormat="1" ht="33" customHeight="1">
      <c r="A12" s="67" t="s">
        <v>4</v>
      </c>
      <c r="B12" s="67" t="s">
        <v>5</v>
      </c>
      <c r="C12" s="67" t="s">
        <v>16</v>
      </c>
      <c r="D12" s="67" t="s">
        <v>27</v>
      </c>
      <c r="E12" s="67" t="s">
        <v>48</v>
      </c>
      <c r="F12" s="69" t="s">
        <v>49</v>
      </c>
      <c r="G12" s="69"/>
      <c r="H12" s="69"/>
      <c r="I12" s="69"/>
      <c r="J12" s="67" t="s">
        <v>28</v>
      </c>
      <c r="K12" s="67" t="s">
        <v>82</v>
      </c>
      <c r="L12" s="69" t="s">
        <v>50</v>
      </c>
      <c r="M12" s="69"/>
      <c r="N12" s="69"/>
      <c r="O12" s="69"/>
      <c r="P12" s="73" t="s">
        <v>104</v>
      </c>
    </row>
    <row r="13" spans="1:16" s="6" customFormat="1" ht="173.25" customHeight="1">
      <c r="A13" s="68"/>
      <c r="B13" s="68"/>
      <c r="C13" s="68"/>
      <c r="D13" s="68"/>
      <c r="E13" s="68"/>
      <c r="F13" s="12" t="s">
        <v>22</v>
      </c>
      <c r="G13" s="12" t="s">
        <v>23</v>
      </c>
      <c r="H13" s="12" t="s">
        <v>77</v>
      </c>
      <c r="I13" s="12" t="s">
        <v>24</v>
      </c>
      <c r="J13" s="68"/>
      <c r="K13" s="68"/>
      <c r="L13" s="12" t="s">
        <v>22</v>
      </c>
      <c r="M13" s="12" t="s">
        <v>23</v>
      </c>
      <c r="N13" s="12" t="s">
        <v>77</v>
      </c>
      <c r="O13" s="12" t="s">
        <v>24</v>
      </c>
      <c r="P13" s="74"/>
    </row>
    <row r="14" spans="1:16" s="6" customFormat="1" ht="43.5" customHeight="1">
      <c r="A14" s="13"/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46" t="s">
        <v>85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46" t="s">
        <v>94</v>
      </c>
      <c r="O14" s="13">
        <v>15</v>
      </c>
      <c r="P14" s="13">
        <v>16</v>
      </c>
    </row>
    <row r="15" spans="1:16" s="6" customFormat="1" ht="49.5" customHeight="1">
      <c r="A15" s="16" t="s">
        <v>99</v>
      </c>
      <c r="B15" s="20" t="s">
        <v>6</v>
      </c>
      <c r="C15" s="20" t="s">
        <v>15</v>
      </c>
      <c r="D15" s="52">
        <f>SUM(D16+D24+D29+D37+D38+D44+D42)</f>
        <v>151232.38999999998</v>
      </c>
      <c r="E15" s="52">
        <f>SUM(E16+E24+E29+E37+E38+E44+E42)</f>
        <v>151232.38999999998</v>
      </c>
      <c r="F15" s="52">
        <f>SUM(F16+F24+F29+F37+F38+F44+F42)</f>
        <v>149345.38999999998</v>
      </c>
      <c r="G15" s="53">
        <f>SUM(G16+G24+G42+G44+G29+G37)</f>
        <v>698</v>
      </c>
      <c r="H15" s="52">
        <f>SUM(F15:G15)</f>
        <v>150043.38999999998</v>
      </c>
      <c r="I15" s="52">
        <f>SUM(I16+I24+I29+I37+I44+I42)</f>
        <v>1189</v>
      </c>
      <c r="J15" s="52">
        <f>SUM(J16+J24+J29+J37+J38+J44+J42)</f>
        <v>131889</v>
      </c>
      <c r="K15" s="52">
        <f>SUM(K16+K24+K29+K37+K38+K44+K42)</f>
        <v>131889</v>
      </c>
      <c r="L15" s="52">
        <f>SUM(L16+L24+L29+L37+L38+L44+L42)</f>
        <v>129206</v>
      </c>
      <c r="M15" s="53">
        <f>SUM(M16+M24+M42+M44+M29+M37)</f>
        <v>706</v>
      </c>
      <c r="N15" s="52">
        <f>SUM(L15:M15)</f>
        <v>129912</v>
      </c>
      <c r="O15" s="52">
        <f>SUM(O16+O24+O29+O37+O44+O42)</f>
        <v>1977</v>
      </c>
      <c r="P15" s="15" t="s">
        <v>151</v>
      </c>
    </row>
    <row r="16" spans="1:16" s="6" customFormat="1" ht="31.5">
      <c r="A16" s="34" t="s">
        <v>109</v>
      </c>
      <c r="B16" s="20" t="s">
        <v>6</v>
      </c>
      <c r="C16" s="20" t="s">
        <v>39</v>
      </c>
      <c r="D16" s="52">
        <f>SUM(D17+D18+D23)</f>
        <v>34337</v>
      </c>
      <c r="E16" s="52">
        <f>SUM(E17+E18+E23)</f>
        <v>34337</v>
      </c>
      <c r="F16" s="52">
        <f>SUM(F17+F18+F23)</f>
        <v>33856</v>
      </c>
      <c r="G16" s="52">
        <f>SUM(G17+G23)</f>
        <v>290</v>
      </c>
      <c r="H16" s="52">
        <f>SUM(F16:G16)</f>
        <v>34146</v>
      </c>
      <c r="I16" s="52">
        <f>SUM(I17+I23)</f>
        <v>191</v>
      </c>
      <c r="J16" s="52">
        <f>SUM(J17+J18+J23)</f>
        <v>41489</v>
      </c>
      <c r="K16" s="52">
        <f>SUM(K17+K18+K23)</f>
        <v>41489</v>
      </c>
      <c r="L16" s="52">
        <f>SUM(L17+L18+L23)</f>
        <v>40771</v>
      </c>
      <c r="M16" s="52">
        <f>SUM(M17+M23)</f>
        <v>370</v>
      </c>
      <c r="N16" s="52">
        <f>SUM(L16:M16)</f>
        <v>41141</v>
      </c>
      <c r="O16" s="52">
        <f>SUM(O17+O23)</f>
        <v>348</v>
      </c>
      <c r="P16" s="14"/>
    </row>
    <row r="17" spans="1:16" s="6" customFormat="1" ht="15.75">
      <c r="A17" s="35" t="s">
        <v>108</v>
      </c>
      <c r="B17" s="20" t="s">
        <v>6</v>
      </c>
      <c r="C17" s="20" t="s">
        <v>86</v>
      </c>
      <c r="D17" s="52">
        <f>SUM(E17)</f>
        <v>4715</v>
      </c>
      <c r="E17" s="52">
        <f>SUM(H17:I17)</f>
        <v>4715</v>
      </c>
      <c r="F17" s="52">
        <v>4252</v>
      </c>
      <c r="G17" s="52">
        <v>274</v>
      </c>
      <c r="H17" s="52">
        <f>SUM(F17:G17)</f>
        <v>4526</v>
      </c>
      <c r="I17" s="52">
        <v>189</v>
      </c>
      <c r="J17" s="52">
        <f>SUM(K17)</f>
        <v>13804</v>
      </c>
      <c r="K17" s="52">
        <f>SUM(N17:O17)</f>
        <v>13804</v>
      </c>
      <c r="L17" s="52">
        <v>13106</v>
      </c>
      <c r="M17" s="52">
        <v>353</v>
      </c>
      <c r="N17" s="52">
        <f>SUM(L17:M17)</f>
        <v>13459</v>
      </c>
      <c r="O17" s="52">
        <v>345</v>
      </c>
      <c r="P17" s="14"/>
    </row>
    <row r="18" spans="1:16" s="6" customFormat="1" ht="63">
      <c r="A18" s="35" t="s">
        <v>136</v>
      </c>
      <c r="B18" s="36" t="s">
        <v>6</v>
      </c>
      <c r="C18" s="20" t="s">
        <v>87</v>
      </c>
      <c r="D18" s="55">
        <f>SUM(G18:H18)</f>
        <v>29384</v>
      </c>
      <c r="E18" s="55">
        <f>SUM(H18:I18)</f>
        <v>29384</v>
      </c>
      <c r="F18" s="55">
        <f>SUM(F19+F21+F22)</f>
        <v>29384</v>
      </c>
      <c r="G18" s="57" t="s">
        <v>44</v>
      </c>
      <c r="H18" s="55">
        <f>SUM(F18)</f>
        <v>29384</v>
      </c>
      <c r="I18" s="54" t="s">
        <v>44</v>
      </c>
      <c r="J18" s="52">
        <f>SUM(M18:N18)</f>
        <v>27439</v>
      </c>
      <c r="K18" s="52">
        <f>SUM(N18:O18)</f>
        <v>27439</v>
      </c>
      <c r="L18" s="52">
        <f>SUM(L19+L21+L22)</f>
        <v>27439</v>
      </c>
      <c r="M18" s="54" t="s">
        <v>44</v>
      </c>
      <c r="N18" s="52">
        <f>SUM(L18)</f>
        <v>27439</v>
      </c>
      <c r="O18" s="54" t="s">
        <v>44</v>
      </c>
      <c r="P18" s="14"/>
    </row>
    <row r="19" spans="1:16" s="6" customFormat="1" ht="21.75" customHeight="1">
      <c r="A19" s="37" t="s">
        <v>145</v>
      </c>
      <c r="B19" s="36" t="s">
        <v>6</v>
      </c>
      <c r="C19" s="20"/>
      <c r="D19" s="55">
        <f>SUM(G19:H19)</f>
        <v>2293</v>
      </c>
      <c r="E19" s="55">
        <f>SUM(H19:I19)</f>
        <v>2293</v>
      </c>
      <c r="F19" s="55">
        <v>2293</v>
      </c>
      <c r="G19" s="57" t="s">
        <v>44</v>
      </c>
      <c r="H19" s="55">
        <f>SUM(F19)</f>
        <v>2293</v>
      </c>
      <c r="I19" s="28" t="s">
        <v>44</v>
      </c>
      <c r="J19" s="52">
        <f>SUM(M19:N19)</f>
        <v>2141</v>
      </c>
      <c r="K19" s="52">
        <f>SUM(N19:O19)</f>
        <v>2141</v>
      </c>
      <c r="L19" s="52">
        <v>2141</v>
      </c>
      <c r="M19" s="28" t="s">
        <v>44</v>
      </c>
      <c r="N19" s="52">
        <f>SUM(L19)</f>
        <v>2141</v>
      </c>
      <c r="O19" s="28" t="s">
        <v>44</v>
      </c>
      <c r="P19" s="14"/>
    </row>
    <row r="20" spans="1:16" s="6" customFormat="1" ht="20.25" customHeight="1">
      <c r="A20" s="37" t="s">
        <v>137</v>
      </c>
      <c r="B20" s="36" t="s">
        <v>6</v>
      </c>
      <c r="C20" s="20"/>
      <c r="D20" s="57" t="s">
        <v>44</v>
      </c>
      <c r="E20" s="57" t="s">
        <v>44</v>
      </c>
      <c r="F20" s="57" t="s">
        <v>44</v>
      </c>
      <c r="G20" s="57" t="s">
        <v>44</v>
      </c>
      <c r="H20" s="57" t="s">
        <v>44</v>
      </c>
      <c r="I20" s="28" t="s">
        <v>44</v>
      </c>
      <c r="J20" s="28" t="s">
        <v>44</v>
      </c>
      <c r="K20" s="28" t="s">
        <v>44</v>
      </c>
      <c r="L20" s="28" t="s">
        <v>44</v>
      </c>
      <c r="M20" s="28" t="s">
        <v>44</v>
      </c>
      <c r="N20" s="28" t="s">
        <v>44</v>
      </c>
      <c r="O20" s="28" t="s">
        <v>44</v>
      </c>
      <c r="P20" s="14"/>
    </row>
    <row r="21" spans="1:16" s="6" customFormat="1" ht="19.5" customHeight="1">
      <c r="A21" s="37" t="s">
        <v>138</v>
      </c>
      <c r="B21" s="36" t="s">
        <v>6</v>
      </c>
      <c r="C21" s="20"/>
      <c r="D21" s="55">
        <f aca="true" t="shared" si="0" ref="D21:E23">SUM(G21:H21)</f>
        <v>11805</v>
      </c>
      <c r="E21" s="55">
        <f t="shared" si="0"/>
        <v>11805</v>
      </c>
      <c r="F21" s="55">
        <v>11805</v>
      </c>
      <c r="G21" s="57" t="s">
        <v>44</v>
      </c>
      <c r="H21" s="55">
        <f>SUM(F21)</f>
        <v>11805</v>
      </c>
      <c r="I21" s="28" t="s">
        <v>44</v>
      </c>
      <c r="J21" s="52">
        <f>SUM(M21:N21)</f>
        <v>11024</v>
      </c>
      <c r="K21" s="52">
        <f>SUM(N21:O21)</f>
        <v>11024</v>
      </c>
      <c r="L21" s="52">
        <v>11024</v>
      </c>
      <c r="M21" s="28" t="s">
        <v>44</v>
      </c>
      <c r="N21" s="52">
        <f>SUM(L21)</f>
        <v>11024</v>
      </c>
      <c r="O21" s="28" t="s">
        <v>44</v>
      </c>
      <c r="P21" s="14"/>
    </row>
    <row r="22" spans="1:16" s="6" customFormat="1" ht="19.5" customHeight="1">
      <c r="A22" s="37" t="s">
        <v>139</v>
      </c>
      <c r="B22" s="36" t="s">
        <v>6</v>
      </c>
      <c r="C22" s="20"/>
      <c r="D22" s="55">
        <f t="shared" si="0"/>
        <v>15286</v>
      </c>
      <c r="E22" s="55">
        <f t="shared" si="0"/>
        <v>15286</v>
      </c>
      <c r="F22" s="55">
        <v>15286</v>
      </c>
      <c r="G22" s="57" t="s">
        <v>44</v>
      </c>
      <c r="H22" s="55">
        <f>SUM(F22)</f>
        <v>15286</v>
      </c>
      <c r="I22" s="28" t="s">
        <v>44</v>
      </c>
      <c r="J22" s="52">
        <f>SUM(M22:N22)</f>
        <v>14274</v>
      </c>
      <c r="K22" s="52">
        <f>SUM(N22:O22)</f>
        <v>14274</v>
      </c>
      <c r="L22" s="52">
        <v>14274</v>
      </c>
      <c r="M22" s="28" t="s">
        <v>44</v>
      </c>
      <c r="N22" s="52">
        <f>SUM(L22)</f>
        <v>14274</v>
      </c>
      <c r="O22" s="28" t="s">
        <v>44</v>
      </c>
      <c r="P22" s="14"/>
    </row>
    <row r="23" spans="1:16" s="6" customFormat="1" ht="27.75" customHeight="1">
      <c r="A23" s="35" t="s">
        <v>55</v>
      </c>
      <c r="B23" s="20" t="s">
        <v>6</v>
      </c>
      <c r="C23" s="20" t="s">
        <v>88</v>
      </c>
      <c r="D23" s="52">
        <f>SUM(H23:I23)</f>
        <v>238</v>
      </c>
      <c r="E23" s="52">
        <f t="shared" si="0"/>
        <v>238</v>
      </c>
      <c r="F23" s="33">
        <v>220</v>
      </c>
      <c r="G23" s="33">
        <v>16</v>
      </c>
      <c r="H23" s="52">
        <f>SUM(F23:G23)</f>
        <v>236</v>
      </c>
      <c r="I23" s="33">
        <v>2</v>
      </c>
      <c r="J23" s="52">
        <f>SUM(N23:O23)</f>
        <v>246</v>
      </c>
      <c r="K23" s="52">
        <f>SUM(N23:O23)</f>
        <v>246</v>
      </c>
      <c r="L23" s="33">
        <v>226</v>
      </c>
      <c r="M23" s="33">
        <v>17</v>
      </c>
      <c r="N23" s="52">
        <f>SUM(L23:M23)</f>
        <v>243</v>
      </c>
      <c r="O23" s="33">
        <v>3</v>
      </c>
      <c r="P23" s="14"/>
    </row>
    <row r="24" spans="1:16" s="6" customFormat="1" ht="32.25" customHeight="1">
      <c r="A24" s="34" t="s">
        <v>100</v>
      </c>
      <c r="B24" s="20" t="s">
        <v>6</v>
      </c>
      <c r="C24" s="20" t="s">
        <v>40</v>
      </c>
      <c r="D24" s="52">
        <f>SUM(D25+D27+D28)</f>
        <v>64287.03</v>
      </c>
      <c r="E24" s="52">
        <f>SUM(E25:E28)</f>
        <v>64287.03</v>
      </c>
      <c r="F24" s="52">
        <f>SUM(F25+F27+F28)</f>
        <v>64283.03</v>
      </c>
      <c r="G24" s="52">
        <f>SUM(G25)</f>
        <v>4</v>
      </c>
      <c r="H24" s="52">
        <f>SUM(F24)</f>
        <v>64283.03</v>
      </c>
      <c r="I24" s="52">
        <f>SUM(I25)</f>
        <v>0</v>
      </c>
      <c r="J24" s="52">
        <f>SUM(J25+J27+J28)</f>
        <v>53269</v>
      </c>
      <c r="K24" s="52">
        <f>SUM(K25:K28)</f>
        <v>53269</v>
      </c>
      <c r="L24" s="52">
        <f>SUM(L25+L27+L28)</f>
        <v>53212</v>
      </c>
      <c r="M24" s="52">
        <f>SUM(M25)</f>
        <v>9</v>
      </c>
      <c r="N24" s="52">
        <f>SUM(L24)</f>
        <v>53212</v>
      </c>
      <c r="O24" s="52">
        <f>SUM(O25)</f>
        <v>48</v>
      </c>
      <c r="P24" s="14"/>
    </row>
    <row r="25" spans="1:16" s="6" customFormat="1" ht="21" customHeight="1">
      <c r="A25" s="35" t="s">
        <v>46</v>
      </c>
      <c r="B25" s="20" t="s">
        <v>6</v>
      </c>
      <c r="C25" s="20" t="s">
        <v>95</v>
      </c>
      <c r="D25" s="33">
        <f>SUM(H25:I25)</f>
        <v>51</v>
      </c>
      <c r="E25" s="33">
        <f>SUM(H25:I25)</f>
        <v>51</v>
      </c>
      <c r="F25" s="33">
        <v>47</v>
      </c>
      <c r="G25" s="33">
        <v>4</v>
      </c>
      <c r="H25" s="33">
        <f>SUM(F25:G25)</f>
        <v>51</v>
      </c>
      <c r="I25" s="33">
        <v>0</v>
      </c>
      <c r="J25" s="33">
        <f>SUM(N25:O25)</f>
        <v>77</v>
      </c>
      <c r="K25" s="33">
        <f>SUM(N25:O25)</f>
        <v>77</v>
      </c>
      <c r="L25" s="33">
        <v>20</v>
      </c>
      <c r="M25" s="33">
        <v>9</v>
      </c>
      <c r="N25" s="33">
        <f>SUM(L25:M25)</f>
        <v>29</v>
      </c>
      <c r="O25" s="33">
        <v>48</v>
      </c>
      <c r="P25" s="14"/>
    </row>
    <row r="26" spans="1:16" s="6" customFormat="1" ht="20.25" customHeight="1">
      <c r="A26" s="35" t="s">
        <v>51</v>
      </c>
      <c r="B26" s="20" t="s">
        <v>6</v>
      </c>
      <c r="C26" s="20" t="s">
        <v>96</v>
      </c>
      <c r="D26" s="28" t="s">
        <v>44</v>
      </c>
      <c r="E26" s="28" t="s">
        <v>44</v>
      </c>
      <c r="F26" s="28" t="s">
        <v>44</v>
      </c>
      <c r="G26" s="28" t="s">
        <v>44</v>
      </c>
      <c r="H26" s="28" t="s">
        <v>44</v>
      </c>
      <c r="I26" s="28" t="s">
        <v>44</v>
      </c>
      <c r="J26" s="28" t="s">
        <v>44</v>
      </c>
      <c r="K26" s="28" t="s">
        <v>44</v>
      </c>
      <c r="L26" s="28" t="s">
        <v>44</v>
      </c>
      <c r="M26" s="28" t="s">
        <v>44</v>
      </c>
      <c r="N26" s="28" t="s">
        <v>44</v>
      </c>
      <c r="O26" s="28" t="s">
        <v>44</v>
      </c>
      <c r="P26" s="14"/>
    </row>
    <row r="27" spans="1:16" s="6" customFormat="1" ht="28.5" customHeight="1">
      <c r="A27" s="35" t="s">
        <v>75</v>
      </c>
      <c r="B27" s="20" t="s">
        <v>6</v>
      </c>
      <c r="C27" s="20" t="s">
        <v>97</v>
      </c>
      <c r="D27" s="52">
        <f>SUM(G27:H27)</f>
        <v>61200</v>
      </c>
      <c r="E27" s="52">
        <f>SUM(H27:I27)</f>
        <v>61200</v>
      </c>
      <c r="F27" s="52">
        <v>61200</v>
      </c>
      <c r="G27" s="28" t="s">
        <v>44</v>
      </c>
      <c r="H27" s="52">
        <f>SUM(F27)</f>
        <v>61200</v>
      </c>
      <c r="I27" s="28" t="s">
        <v>44</v>
      </c>
      <c r="J27" s="52">
        <f>SUM(M27:N27)</f>
        <v>51368</v>
      </c>
      <c r="K27" s="52">
        <f>SUM(N27:O27)</f>
        <v>51368</v>
      </c>
      <c r="L27" s="52">
        <v>51368</v>
      </c>
      <c r="M27" s="28" t="s">
        <v>44</v>
      </c>
      <c r="N27" s="52">
        <f>SUM(L27)</f>
        <v>51368</v>
      </c>
      <c r="O27" s="28" t="s">
        <v>44</v>
      </c>
      <c r="P27" s="14"/>
    </row>
    <row r="28" spans="1:16" s="6" customFormat="1" ht="32.25" customHeight="1">
      <c r="A28" s="35" t="s">
        <v>67</v>
      </c>
      <c r="B28" s="20" t="s">
        <v>6</v>
      </c>
      <c r="C28" s="20" t="s">
        <v>98</v>
      </c>
      <c r="D28" s="52">
        <f>SUM(H28:I28)</f>
        <v>3036.03</v>
      </c>
      <c r="E28" s="52">
        <f>SUM(H28:I28)</f>
        <v>3036.03</v>
      </c>
      <c r="F28" s="52">
        <v>3036.03</v>
      </c>
      <c r="G28" s="28" t="s">
        <v>44</v>
      </c>
      <c r="H28" s="52">
        <f>SUM(F28)</f>
        <v>3036.03</v>
      </c>
      <c r="I28" s="28" t="s">
        <v>44</v>
      </c>
      <c r="J28" s="52">
        <f>SUM(N28:O28)</f>
        <v>1824</v>
      </c>
      <c r="K28" s="52">
        <f>SUM(N28:O28)</f>
        <v>1824</v>
      </c>
      <c r="L28" s="52">
        <v>1824</v>
      </c>
      <c r="M28" s="28" t="s">
        <v>44</v>
      </c>
      <c r="N28" s="52">
        <f>SUM(L28)</f>
        <v>1824</v>
      </c>
      <c r="O28" s="28" t="s">
        <v>44</v>
      </c>
      <c r="P28" s="14"/>
    </row>
    <row r="29" spans="1:16" s="6" customFormat="1" ht="23.25" customHeight="1">
      <c r="A29" s="34" t="s">
        <v>45</v>
      </c>
      <c r="B29" s="20" t="s">
        <v>6</v>
      </c>
      <c r="C29" s="20" t="s">
        <v>89</v>
      </c>
      <c r="D29" s="52">
        <f>SUM(D30:D32)</f>
        <v>24734</v>
      </c>
      <c r="E29" s="52">
        <f>SUM(H29+I29)</f>
        <v>24734</v>
      </c>
      <c r="F29" s="52">
        <v>23813</v>
      </c>
      <c r="G29" s="33">
        <f>SUM(G30:G32)</f>
        <v>180</v>
      </c>
      <c r="H29" s="52">
        <f>SUM(F29:G29)</f>
        <v>23993</v>
      </c>
      <c r="I29" s="52">
        <f>SUM(I30:I32)</f>
        <v>741</v>
      </c>
      <c r="J29" s="52">
        <f>SUM(J30:J32)</f>
        <v>23353</v>
      </c>
      <c r="K29" s="52">
        <f>SUM(N29+O29)</f>
        <v>23353</v>
      </c>
      <c r="L29" s="52">
        <f>SUM(L30:L32)</f>
        <v>22571</v>
      </c>
      <c r="M29" s="33">
        <v>152</v>
      </c>
      <c r="N29" s="52">
        <f>SUM(L29:M29)</f>
        <v>22723</v>
      </c>
      <c r="O29" s="52">
        <v>630</v>
      </c>
      <c r="P29" s="14"/>
    </row>
    <row r="30" spans="1:16" s="6" customFormat="1" ht="19.5" customHeight="1">
      <c r="A30" s="37" t="s">
        <v>133</v>
      </c>
      <c r="B30" s="20" t="s">
        <v>6</v>
      </c>
      <c r="C30" s="20"/>
      <c r="D30" s="52">
        <f>SUM(E30)</f>
        <v>5409</v>
      </c>
      <c r="E30" s="52">
        <f>SUM(H30+I30)</f>
        <v>5409</v>
      </c>
      <c r="F30" s="52">
        <v>5208</v>
      </c>
      <c r="G30" s="52">
        <v>39</v>
      </c>
      <c r="H30" s="52">
        <f>F30+G30</f>
        <v>5247</v>
      </c>
      <c r="I30" s="52">
        <v>162</v>
      </c>
      <c r="J30" s="52">
        <f>SUM(K30)</f>
        <v>5107</v>
      </c>
      <c r="K30" s="52">
        <f>SUM(N30+O30)</f>
        <v>5107</v>
      </c>
      <c r="L30" s="52">
        <v>4936</v>
      </c>
      <c r="M30" s="52">
        <v>33</v>
      </c>
      <c r="N30" s="52">
        <f>SUM(L30:M30)</f>
        <v>4969</v>
      </c>
      <c r="O30" s="52">
        <v>138</v>
      </c>
      <c r="P30" s="14"/>
    </row>
    <row r="31" spans="1:16" s="6" customFormat="1" ht="16.5" customHeight="1">
      <c r="A31" s="37" t="s">
        <v>134</v>
      </c>
      <c r="B31" s="20" t="s">
        <v>6</v>
      </c>
      <c r="C31" s="20"/>
      <c r="D31" s="52">
        <f>SUM(E31)</f>
        <v>2851</v>
      </c>
      <c r="E31" s="52">
        <f>SUM(H31+I31)</f>
        <v>2851</v>
      </c>
      <c r="F31" s="52">
        <v>2744</v>
      </c>
      <c r="G31" s="52">
        <v>21</v>
      </c>
      <c r="H31" s="52">
        <f>SUM(F31:G31)</f>
        <v>2765</v>
      </c>
      <c r="I31" s="52">
        <v>86</v>
      </c>
      <c r="J31" s="52">
        <f>SUM(K31)</f>
        <v>2692</v>
      </c>
      <c r="K31" s="52">
        <f>SUM(N31+O31)</f>
        <v>2692</v>
      </c>
      <c r="L31" s="52">
        <v>2601</v>
      </c>
      <c r="M31" s="52">
        <v>18</v>
      </c>
      <c r="N31" s="52">
        <f>SUM(L31:M31)</f>
        <v>2619</v>
      </c>
      <c r="O31" s="52">
        <v>73</v>
      </c>
      <c r="P31" s="14"/>
    </row>
    <row r="32" spans="1:16" s="6" customFormat="1" ht="19.5" customHeight="1">
      <c r="A32" s="37" t="s">
        <v>135</v>
      </c>
      <c r="B32" s="20" t="s">
        <v>6</v>
      </c>
      <c r="C32" s="20"/>
      <c r="D32" s="52">
        <f>SUM(E32)</f>
        <v>16474</v>
      </c>
      <c r="E32" s="52">
        <f>SUM(H32+I32)</f>
        <v>16474</v>
      </c>
      <c r="F32" s="52">
        <v>15861</v>
      </c>
      <c r="G32" s="52">
        <v>120</v>
      </c>
      <c r="H32" s="52">
        <f>SUM(F32:G32)</f>
        <v>15981</v>
      </c>
      <c r="I32" s="52">
        <v>493</v>
      </c>
      <c r="J32" s="52">
        <f>SUM(K32)</f>
        <v>15554</v>
      </c>
      <c r="K32" s="52">
        <f>SUM(N32+O32)</f>
        <v>15554</v>
      </c>
      <c r="L32" s="52">
        <v>15034</v>
      </c>
      <c r="M32" s="52">
        <v>101</v>
      </c>
      <c r="N32" s="52">
        <f>SUM(L32:M32)</f>
        <v>15135</v>
      </c>
      <c r="O32" s="52">
        <v>419</v>
      </c>
      <c r="P32" s="14"/>
    </row>
    <row r="33" spans="1:16" s="6" customFormat="1" ht="45" customHeight="1">
      <c r="A33" s="38" t="s">
        <v>128</v>
      </c>
      <c r="B33" s="20" t="s">
        <v>73</v>
      </c>
      <c r="C33" s="20" t="s">
        <v>44</v>
      </c>
      <c r="D33" s="33">
        <f>SUM(D34:D36)</f>
        <v>92</v>
      </c>
      <c r="E33" s="33">
        <f>SUM(E34:E36)</f>
        <v>92</v>
      </c>
      <c r="F33" s="33">
        <f>SUM(F34:F36)</f>
        <v>92</v>
      </c>
      <c r="G33" s="28" t="s">
        <v>44</v>
      </c>
      <c r="H33" s="33">
        <f aca="true" t="shared" si="1" ref="H33:H38">SUM(F33:G33)</f>
        <v>92</v>
      </c>
      <c r="I33" s="28" t="s">
        <v>44</v>
      </c>
      <c r="J33" s="33">
        <f>SUM(J34:J36)</f>
        <v>92</v>
      </c>
      <c r="K33" s="33">
        <f>SUM(K34:K36)</f>
        <v>92</v>
      </c>
      <c r="L33" s="33">
        <f>SUM(L34:L36)</f>
        <v>92</v>
      </c>
      <c r="M33" s="28" t="s">
        <v>44</v>
      </c>
      <c r="N33" s="33">
        <f aca="true" t="shared" si="2" ref="N33:N38">SUM(L33:M33)</f>
        <v>92</v>
      </c>
      <c r="O33" s="28" t="s">
        <v>44</v>
      </c>
      <c r="P33" s="14"/>
    </row>
    <row r="34" spans="1:16" s="6" customFormat="1" ht="15.75">
      <c r="A34" s="37" t="s">
        <v>133</v>
      </c>
      <c r="B34" s="20" t="s">
        <v>73</v>
      </c>
      <c r="C34" s="20"/>
      <c r="D34" s="33">
        <v>13</v>
      </c>
      <c r="E34" s="33">
        <v>13</v>
      </c>
      <c r="F34" s="33">
        <v>13</v>
      </c>
      <c r="G34" s="28" t="s">
        <v>44</v>
      </c>
      <c r="H34" s="33">
        <f t="shared" si="1"/>
        <v>13</v>
      </c>
      <c r="I34" s="28" t="s">
        <v>44</v>
      </c>
      <c r="J34" s="33">
        <v>13</v>
      </c>
      <c r="K34" s="33">
        <v>13</v>
      </c>
      <c r="L34" s="33">
        <v>13</v>
      </c>
      <c r="M34" s="28" t="s">
        <v>44</v>
      </c>
      <c r="N34" s="33">
        <f t="shared" si="2"/>
        <v>13</v>
      </c>
      <c r="O34" s="28" t="s">
        <v>44</v>
      </c>
      <c r="P34" s="14"/>
    </row>
    <row r="35" spans="1:16" s="6" customFormat="1" ht="15.75">
      <c r="A35" s="37" t="s">
        <v>134</v>
      </c>
      <c r="B35" s="20" t="s">
        <v>73</v>
      </c>
      <c r="C35" s="20"/>
      <c r="D35" s="33">
        <v>10</v>
      </c>
      <c r="E35" s="33">
        <v>10</v>
      </c>
      <c r="F35" s="33">
        <v>10</v>
      </c>
      <c r="G35" s="28" t="s">
        <v>44</v>
      </c>
      <c r="H35" s="33">
        <f t="shared" si="1"/>
        <v>10</v>
      </c>
      <c r="I35" s="28" t="s">
        <v>44</v>
      </c>
      <c r="J35" s="33">
        <v>10</v>
      </c>
      <c r="K35" s="33">
        <v>10</v>
      </c>
      <c r="L35" s="33">
        <v>10</v>
      </c>
      <c r="M35" s="28" t="s">
        <v>44</v>
      </c>
      <c r="N35" s="33">
        <f t="shared" si="2"/>
        <v>10</v>
      </c>
      <c r="O35" s="28" t="s">
        <v>44</v>
      </c>
      <c r="P35" s="14"/>
    </row>
    <row r="36" spans="1:16" s="6" customFormat="1" ht="15.75">
      <c r="A36" s="37" t="s">
        <v>135</v>
      </c>
      <c r="B36" s="20" t="s">
        <v>73</v>
      </c>
      <c r="C36" s="20"/>
      <c r="D36" s="33">
        <v>69</v>
      </c>
      <c r="E36" s="33">
        <v>69</v>
      </c>
      <c r="F36" s="33">
        <v>69</v>
      </c>
      <c r="G36" s="28" t="s">
        <v>44</v>
      </c>
      <c r="H36" s="33">
        <f t="shared" si="1"/>
        <v>69</v>
      </c>
      <c r="I36" s="28" t="s">
        <v>44</v>
      </c>
      <c r="J36" s="33">
        <v>69</v>
      </c>
      <c r="K36" s="33">
        <v>69</v>
      </c>
      <c r="L36" s="33">
        <v>69</v>
      </c>
      <c r="M36" s="28" t="s">
        <v>44</v>
      </c>
      <c r="N36" s="33">
        <f t="shared" si="2"/>
        <v>69</v>
      </c>
      <c r="O36" s="28" t="s">
        <v>44</v>
      </c>
      <c r="P36" s="14"/>
    </row>
    <row r="37" spans="1:16" s="6" customFormat="1" ht="91.5" customHeight="1">
      <c r="A37" s="34" t="s">
        <v>53</v>
      </c>
      <c r="B37" s="20" t="s">
        <v>6</v>
      </c>
      <c r="C37" s="20" t="s">
        <v>41</v>
      </c>
      <c r="D37" s="52">
        <f>SUM(E37)</f>
        <v>7477</v>
      </c>
      <c r="E37" s="52">
        <f>SUM(H37+I37)</f>
        <v>7477</v>
      </c>
      <c r="F37" s="52">
        <v>7198</v>
      </c>
      <c r="G37" s="52">
        <v>55</v>
      </c>
      <c r="H37" s="52">
        <f t="shared" si="1"/>
        <v>7253</v>
      </c>
      <c r="I37" s="52">
        <v>224</v>
      </c>
      <c r="J37" s="52">
        <f>SUM(K37)</f>
        <v>7082</v>
      </c>
      <c r="K37" s="52">
        <f>SUM(N37+O37)</f>
        <v>7082</v>
      </c>
      <c r="L37" s="52">
        <v>6844</v>
      </c>
      <c r="M37" s="52">
        <v>46</v>
      </c>
      <c r="N37" s="52">
        <f t="shared" si="2"/>
        <v>6890</v>
      </c>
      <c r="O37" s="52">
        <v>192</v>
      </c>
      <c r="P37" s="14"/>
    </row>
    <row r="38" spans="1:16" s="6" customFormat="1" ht="24.75" customHeight="1">
      <c r="A38" s="34" t="s">
        <v>54</v>
      </c>
      <c r="B38" s="20" t="s">
        <v>6</v>
      </c>
      <c r="C38" s="20" t="s">
        <v>42</v>
      </c>
      <c r="D38" s="52">
        <f>SUM(E38)</f>
        <v>3520.11</v>
      </c>
      <c r="E38" s="52">
        <f>SUM(H38)</f>
        <v>3520.11</v>
      </c>
      <c r="F38" s="52">
        <v>3520.11</v>
      </c>
      <c r="G38" s="28" t="s">
        <v>44</v>
      </c>
      <c r="H38" s="52">
        <f t="shared" si="1"/>
        <v>3520.11</v>
      </c>
      <c r="I38" s="28" t="s">
        <v>44</v>
      </c>
      <c r="J38" s="52">
        <f>SUM(K38)</f>
        <v>2041</v>
      </c>
      <c r="K38" s="52">
        <f>SUM(N38)</f>
        <v>2041</v>
      </c>
      <c r="L38" s="52">
        <v>2041</v>
      </c>
      <c r="M38" s="28" t="s">
        <v>44</v>
      </c>
      <c r="N38" s="52">
        <f t="shared" si="2"/>
        <v>2041</v>
      </c>
      <c r="O38" s="28" t="s">
        <v>44</v>
      </c>
      <c r="P38" s="14"/>
    </row>
    <row r="39" spans="1:16" s="6" customFormat="1" ht="33" customHeight="1">
      <c r="A39" s="34" t="s">
        <v>101</v>
      </c>
      <c r="B39" s="20" t="s">
        <v>6</v>
      </c>
      <c r="C39" s="20" t="s">
        <v>63</v>
      </c>
      <c r="D39" s="28" t="s">
        <v>44</v>
      </c>
      <c r="E39" s="28" t="s">
        <v>44</v>
      </c>
      <c r="F39" s="28" t="s">
        <v>44</v>
      </c>
      <c r="G39" s="28" t="s">
        <v>44</v>
      </c>
      <c r="H39" s="28" t="s">
        <v>44</v>
      </c>
      <c r="I39" s="28" t="s">
        <v>44</v>
      </c>
      <c r="J39" s="28" t="s">
        <v>44</v>
      </c>
      <c r="K39" s="28" t="s">
        <v>44</v>
      </c>
      <c r="L39" s="28" t="s">
        <v>44</v>
      </c>
      <c r="M39" s="28" t="s">
        <v>44</v>
      </c>
      <c r="N39" s="28" t="s">
        <v>44</v>
      </c>
      <c r="O39" s="28" t="s">
        <v>44</v>
      </c>
      <c r="P39" s="14"/>
    </row>
    <row r="40" spans="1:16" s="6" customFormat="1" ht="19.5" customHeight="1">
      <c r="A40" s="38" t="s">
        <v>56</v>
      </c>
      <c r="B40" s="20" t="s">
        <v>6</v>
      </c>
      <c r="C40" s="39">
        <v>161</v>
      </c>
      <c r="D40" s="28" t="s">
        <v>44</v>
      </c>
      <c r="E40" s="28" t="s">
        <v>44</v>
      </c>
      <c r="F40" s="28" t="s">
        <v>44</v>
      </c>
      <c r="G40" s="28" t="s">
        <v>44</v>
      </c>
      <c r="H40" s="28" t="s">
        <v>44</v>
      </c>
      <c r="I40" s="28" t="s">
        <v>44</v>
      </c>
      <c r="J40" s="28" t="s">
        <v>44</v>
      </c>
      <c r="K40" s="28" t="s">
        <v>44</v>
      </c>
      <c r="L40" s="28" t="s">
        <v>44</v>
      </c>
      <c r="M40" s="28" t="s">
        <v>44</v>
      </c>
      <c r="N40" s="28" t="s">
        <v>44</v>
      </c>
      <c r="O40" s="28" t="s">
        <v>44</v>
      </c>
      <c r="P40" s="14"/>
    </row>
    <row r="41" spans="1:16" s="6" customFormat="1" ht="18" customHeight="1">
      <c r="A41" s="38" t="s">
        <v>57</v>
      </c>
      <c r="B41" s="20" t="s">
        <v>6</v>
      </c>
      <c r="C41" s="39">
        <v>162</v>
      </c>
      <c r="D41" s="28" t="s">
        <v>44</v>
      </c>
      <c r="E41" s="28" t="s">
        <v>44</v>
      </c>
      <c r="F41" s="28" t="s">
        <v>44</v>
      </c>
      <c r="G41" s="28" t="s">
        <v>44</v>
      </c>
      <c r="H41" s="28" t="s">
        <v>44</v>
      </c>
      <c r="I41" s="28" t="s">
        <v>44</v>
      </c>
      <c r="J41" s="28" t="s">
        <v>44</v>
      </c>
      <c r="K41" s="28" t="s">
        <v>44</v>
      </c>
      <c r="L41" s="28" t="s">
        <v>44</v>
      </c>
      <c r="M41" s="28" t="s">
        <v>44</v>
      </c>
      <c r="N41" s="28" t="s">
        <v>44</v>
      </c>
      <c r="O41" s="28" t="s">
        <v>44</v>
      </c>
      <c r="P41" s="14"/>
    </row>
    <row r="42" spans="1:16" s="6" customFormat="1" ht="33" customHeight="1">
      <c r="A42" s="34" t="s">
        <v>74</v>
      </c>
      <c r="B42" s="20" t="s">
        <v>6</v>
      </c>
      <c r="C42" s="20" t="s">
        <v>64</v>
      </c>
      <c r="D42" s="33">
        <f>SUM(E42)</f>
        <v>51.25</v>
      </c>
      <c r="E42" s="33">
        <f>SUM(H42:I42)</f>
        <v>51.25</v>
      </c>
      <c r="F42" s="33">
        <f>456-413.75</f>
        <v>42.25</v>
      </c>
      <c r="G42" s="33">
        <v>4</v>
      </c>
      <c r="H42" s="33">
        <f>SUM(F42:G42)</f>
        <v>46.25</v>
      </c>
      <c r="I42" s="33">
        <v>5</v>
      </c>
      <c r="J42" s="33">
        <f>SUM(K42)</f>
        <v>356</v>
      </c>
      <c r="K42" s="33">
        <f>SUM(N42:O42)</f>
        <v>356</v>
      </c>
      <c r="L42" s="33">
        <v>351</v>
      </c>
      <c r="M42" s="33">
        <v>5</v>
      </c>
      <c r="N42" s="33">
        <f>SUM(L42:M42)</f>
        <v>356</v>
      </c>
      <c r="O42" s="33">
        <v>0</v>
      </c>
      <c r="P42" s="14"/>
    </row>
    <row r="43" spans="1:16" s="6" customFormat="1" ht="43.5" customHeight="1">
      <c r="A43" s="34" t="s">
        <v>58</v>
      </c>
      <c r="B43" s="20" t="s">
        <v>6</v>
      </c>
      <c r="C43" s="20" t="s">
        <v>65</v>
      </c>
      <c r="D43" s="56">
        <f>E43</f>
        <v>0</v>
      </c>
      <c r="E43" s="56">
        <f>F43</f>
        <v>0</v>
      </c>
      <c r="F43" s="56">
        <v>0</v>
      </c>
      <c r="G43" s="54" t="s">
        <v>44</v>
      </c>
      <c r="H43" s="54" t="s">
        <v>44</v>
      </c>
      <c r="I43" s="28" t="s">
        <v>44</v>
      </c>
      <c r="J43" s="28" t="s">
        <v>44</v>
      </c>
      <c r="K43" s="28" t="s">
        <v>44</v>
      </c>
      <c r="L43" s="28" t="s">
        <v>44</v>
      </c>
      <c r="M43" s="28" t="s">
        <v>44</v>
      </c>
      <c r="N43" s="28" t="s">
        <v>44</v>
      </c>
      <c r="O43" s="28"/>
      <c r="P43" s="14"/>
    </row>
    <row r="44" spans="1:16" s="6" customFormat="1" ht="22.5" customHeight="1">
      <c r="A44" s="34" t="s">
        <v>36</v>
      </c>
      <c r="B44" s="20" t="s">
        <v>6</v>
      </c>
      <c r="C44" s="20" t="s">
        <v>66</v>
      </c>
      <c r="D44" s="52">
        <f>SUM(H44:I44)</f>
        <v>16826</v>
      </c>
      <c r="E44" s="52">
        <f>SUM(H44:I44)</f>
        <v>16826</v>
      </c>
      <c r="F44" s="52">
        <f>17736+400-1503</f>
        <v>16633</v>
      </c>
      <c r="G44" s="33">
        <v>165</v>
      </c>
      <c r="H44" s="52">
        <f>SUM(F44:G44)</f>
        <v>16798</v>
      </c>
      <c r="I44" s="33">
        <v>28</v>
      </c>
      <c r="J44" s="52">
        <f>SUM(N44:O44)</f>
        <v>4299</v>
      </c>
      <c r="K44" s="52">
        <f>SUM(N44:O44)</f>
        <v>4299</v>
      </c>
      <c r="L44" s="52">
        <v>3416</v>
      </c>
      <c r="M44" s="33">
        <v>124</v>
      </c>
      <c r="N44" s="52">
        <f>SUM(L44:M44)</f>
        <v>3540</v>
      </c>
      <c r="O44" s="33">
        <v>759</v>
      </c>
      <c r="P44" s="14"/>
    </row>
    <row r="45" spans="1:16" s="6" customFormat="1" ht="41.25" customHeight="1">
      <c r="A45" s="16" t="s">
        <v>132</v>
      </c>
      <c r="B45" s="20" t="s">
        <v>6</v>
      </c>
      <c r="C45" s="20" t="s">
        <v>68</v>
      </c>
      <c r="D45" s="33">
        <f>D49</f>
        <v>21.48</v>
      </c>
      <c r="E45" s="33">
        <f>E49</f>
        <v>21.48</v>
      </c>
      <c r="F45" s="33">
        <f>F49</f>
        <v>21.48</v>
      </c>
      <c r="G45" s="28" t="s">
        <v>44</v>
      </c>
      <c r="H45" s="33">
        <f>H49</f>
        <v>21.48</v>
      </c>
      <c r="I45" s="28" t="s">
        <v>44</v>
      </c>
      <c r="J45" s="33">
        <v>59</v>
      </c>
      <c r="K45" s="33">
        <v>59</v>
      </c>
      <c r="L45" s="33">
        <v>59</v>
      </c>
      <c r="M45" s="28" t="s">
        <v>44</v>
      </c>
      <c r="N45" s="33">
        <v>59</v>
      </c>
      <c r="O45" s="28" t="s">
        <v>44</v>
      </c>
      <c r="P45" s="14"/>
    </row>
    <row r="46" spans="1:16" s="6" customFormat="1" ht="21" customHeight="1">
      <c r="A46" s="34" t="s">
        <v>76</v>
      </c>
      <c r="B46" s="20" t="s">
        <v>6</v>
      </c>
      <c r="C46" s="20" t="s">
        <v>69</v>
      </c>
      <c r="D46" s="28" t="s">
        <v>44</v>
      </c>
      <c r="E46" s="28" t="s">
        <v>44</v>
      </c>
      <c r="F46" s="28" t="s">
        <v>44</v>
      </c>
      <c r="G46" s="28" t="s">
        <v>44</v>
      </c>
      <c r="H46" s="28" t="s">
        <v>44</v>
      </c>
      <c r="I46" s="28" t="s">
        <v>44</v>
      </c>
      <c r="J46" s="28" t="s">
        <v>44</v>
      </c>
      <c r="K46" s="28" t="s">
        <v>44</v>
      </c>
      <c r="L46" s="28" t="s">
        <v>44</v>
      </c>
      <c r="M46" s="28" t="s">
        <v>44</v>
      </c>
      <c r="N46" s="28" t="s">
        <v>44</v>
      </c>
      <c r="O46" s="28" t="s">
        <v>44</v>
      </c>
      <c r="P46" s="14"/>
    </row>
    <row r="47" spans="1:16" s="6" customFormat="1" ht="14.25" customHeight="1">
      <c r="A47" s="34" t="s">
        <v>59</v>
      </c>
      <c r="B47" s="20" t="s">
        <v>6</v>
      </c>
      <c r="C47" s="20" t="s">
        <v>70</v>
      </c>
      <c r="D47" s="28" t="s">
        <v>44</v>
      </c>
      <c r="E47" s="28" t="s">
        <v>44</v>
      </c>
      <c r="F47" s="28" t="s">
        <v>44</v>
      </c>
      <c r="G47" s="28" t="s">
        <v>44</v>
      </c>
      <c r="H47" s="28" t="s">
        <v>44</v>
      </c>
      <c r="I47" s="28" t="s">
        <v>44</v>
      </c>
      <c r="J47" s="28" t="s">
        <v>44</v>
      </c>
      <c r="K47" s="28" t="s">
        <v>44</v>
      </c>
      <c r="L47" s="28" t="s">
        <v>44</v>
      </c>
      <c r="M47" s="28" t="s">
        <v>44</v>
      </c>
      <c r="N47" s="28" t="s">
        <v>44</v>
      </c>
      <c r="O47" s="28" t="s">
        <v>44</v>
      </c>
      <c r="P47" s="14"/>
    </row>
    <row r="48" spans="1:16" s="6" customFormat="1" ht="12.75" customHeight="1">
      <c r="A48" s="34" t="s">
        <v>60</v>
      </c>
      <c r="B48" s="20" t="s">
        <v>6</v>
      </c>
      <c r="C48" s="20" t="s">
        <v>71</v>
      </c>
      <c r="D48" s="28" t="s">
        <v>44</v>
      </c>
      <c r="E48" s="28" t="s">
        <v>44</v>
      </c>
      <c r="F48" s="28" t="s">
        <v>44</v>
      </c>
      <c r="G48" s="28" t="s">
        <v>44</v>
      </c>
      <c r="H48" s="28" t="s">
        <v>44</v>
      </c>
      <c r="I48" s="28" t="s">
        <v>44</v>
      </c>
      <c r="J48" s="28" t="s">
        <v>44</v>
      </c>
      <c r="K48" s="28" t="s">
        <v>44</v>
      </c>
      <c r="L48" s="28" t="s">
        <v>44</v>
      </c>
      <c r="M48" s="28" t="s">
        <v>44</v>
      </c>
      <c r="N48" s="28" t="s">
        <v>44</v>
      </c>
      <c r="O48" s="28" t="s">
        <v>44</v>
      </c>
      <c r="P48" s="14"/>
    </row>
    <row r="49" spans="1:16" s="6" customFormat="1" ht="16.5" customHeight="1">
      <c r="A49" s="34" t="s">
        <v>52</v>
      </c>
      <c r="B49" s="20" t="s">
        <v>6</v>
      </c>
      <c r="C49" s="20" t="s">
        <v>72</v>
      </c>
      <c r="D49" s="33">
        <f>SUM(G49:H49)</f>
        <v>21.48</v>
      </c>
      <c r="E49" s="33">
        <f>SUM(H49:I49)</f>
        <v>21.48</v>
      </c>
      <c r="F49" s="33">
        <f>H49</f>
        <v>21.48</v>
      </c>
      <c r="G49" s="28" t="s">
        <v>44</v>
      </c>
      <c r="H49" s="33">
        <v>21.48</v>
      </c>
      <c r="I49" s="28" t="s">
        <v>44</v>
      </c>
      <c r="J49" s="33">
        <f>SUM(M49:N49)</f>
        <v>59</v>
      </c>
      <c r="K49" s="33">
        <f>SUM(N49:O49)</f>
        <v>59</v>
      </c>
      <c r="L49" s="33">
        <v>59</v>
      </c>
      <c r="M49" s="28" t="s">
        <v>44</v>
      </c>
      <c r="N49" s="33">
        <v>59</v>
      </c>
      <c r="O49" s="28" t="s">
        <v>44</v>
      </c>
      <c r="P49" s="14"/>
    </row>
    <row r="50" spans="1:16" s="6" customFormat="1" ht="15" customHeight="1">
      <c r="A50" s="34" t="s">
        <v>61</v>
      </c>
      <c r="B50" s="20" t="s">
        <v>6</v>
      </c>
      <c r="C50" s="20" t="s">
        <v>131</v>
      </c>
      <c r="D50" s="28" t="s">
        <v>44</v>
      </c>
      <c r="E50" s="28" t="s">
        <v>44</v>
      </c>
      <c r="F50" s="28" t="s">
        <v>44</v>
      </c>
      <c r="G50" s="28" t="s">
        <v>44</v>
      </c>
      <c r="H50" s="28" t="s">
        <v>44</v>
      </c>
      <c r="I50" s="28" t="s">
        <v>44</v>
      </c>
      <c r="J50" s="28" t="s">
        <v>44</v>
      </c>
      <c r="K50" s="28" t="s">
        <v>44</v>
      </c>
      <c r="L50" s="28" t="s">
        <v>44</v>
      </c>
      <c r="M50" s="28" t="s">
        <v>44</v>
      </c>
      <c r="N50" s="28" t="s">
        <v>44</v>
      </c>
      <c r="O50" s="28" t="s">
        <v>44</v>
      </c>
      <c r="P50" s="14"/>
    </row>
    <row r="51" spans="1:16" s="6" customFormat="1" ht="18" customHeight="1">
      <c r="A51" s="16" t="s">
        <v>62</v>
      </c>
      <c r="B51" s="20" t="s">
        <v>6</v>
      </c>
      <c r="C51" s="20" t="s">
        <v>90</v>
      </c>
      <c r="D51" s="33">
        <f>SUM(H51:I51)</f>
        <v>0</v>
      </c>
      <c r="E51" s="33">
        <f>SUM(H51:I51)</f>
        <v>0</v>
      </c>
      <c r="F51" s="21">
        <v>0</v>
      </c>
      <c r="G51" s="21">
        <v>0</v>
      </c>
      <c r="H51" s="33">
        <f>SUM(F51:G51)</f>
        <v>0</v>
      </c>
      <c r="I51" s="33">
        <v>0</v>
      </c>
      <c r="J51" s="52">
        <v>1228</v>
      </c>
      <c r="K51" s="52">
        <v>1228</v>
      </c>
      <c r="L51" s="52">
        <v>1228</v>
      </c>
      <c r="M51" s="21">
        <v>0</v>
      </c>
      <c r="N51" s="52">
        <f>SUM(L51:M51)</f>
        <v>1228</v>
      </c>
      <c r="O51" s="33">
        <v>0</v>
      </c>
      <c r="P51" s="14"/>
    </row>
    <row r="52" spans="1:16" s="6" customFormat="1" ht="15.75">
      <c r="A52" s="29" t="s">
        <v>125</v>
      </c>
      <c r="B52" s="40"/>
      <c r="C52" s="40"/>
      <c r="D52" s="41"/>
      <c r="E52" s="41"/>
      <c r="F52" s="41"/>
      <c r="G52" s="41"/>
      <c r="H52" s="33"/>
      <c r="I52" s="41"/>
      <c r="J52" s="41"/>
      <c r="K52" s="41"/>
      <c r="L52" s="41"/>
      <c r="M52" s="41"/>
      <c r="N52" s="33"/>
      <c r="O52" s="41"/>
      <c r="P52" s="30"/>
    </row>
    <row r="53" spans="1:16" s="6" customFormat="1" ht="20.25" customHeight="1">
      <c r="A53" s="22" t="s">
        <v>126</v>
      </c>
      <c r="B53" s="36" t="s">
        <v>6</v>
      </c>
      <c r="C53" s="20" t="s">
        <v>91</v>
      </c>
      <c r="D53" s="52">
        <f>SUM(H53:I53)</f>
        <v>40446.11</v>
      </c>
      <c r="E53" s="52">
        <f>SUM(H53:I53)</f>
        <v>40446.11</v>
      </c>
      <c r="F53" s="52">
        <f>F38+F37+F29+F17</f>
        <v>38783.11</v>
      </c>
      <c r="G53" s="52">
        <f>SUM(G17+G37+G29)</f>
        <v>509</v>
      </c>
      <c r="H53" s="52">
        <f>SUM(F53:G53)</f>
        <v>39292.11</v>
      </c>
      <c r="I53" s="52">
        <f>SUM(I17+I37+I29)</f>
        <v>1154</v>
      </c>
      <c r="J53" s="52">
        <f>SUM(N53:O53)</f>
        <v>46082</v>
      </c>
      <c r="K53" s="52">
        <f>SUM(N53:O53)</f>
        <v>46082</v>
      </c>
      <c r="L53" s="52">
        <f>SUM(L17+L29+L37+L38)</f>
        <v>44562</v>
      </c>
      <c r="M53" s="52">
        <f>SUM(M17)</f>
        <v>353</v>
      </c>
      <c r="N53" s="52">
        <f>SUM(L53:M53)</f>
        <v>44915</v>
      </c>
      <c r="O53" s="52">
        <f>SUM(O17+O29+O37)</f>
        <v>1167</v>
      </c>
      <c r="P53" s="14"/>
    </row>
    <row r="54" spans="1:16" s="6" customFormat="1" ht="20.25" customHeight="1">
      <c r="A54" s="22" t="s">
        <v>127</v>
      </c>
      <c r="B54" s="36" t="s">
        <v>6</v>
      </c>
      <c r="C54" s="20" t="s">
        <v>92</v>
      </c>
      <c r="D54" s="33">
        <f>SUM(H54:I54)</f>
        <v>110786.27999999998</v>
      </c>
      <c r="E54" s="52">
        <f>SUM(E15-E53)</f>
        <v>110786.27999999998</v>
      </c>
      <c r="F54" s="52">
        <f>SUM(F15-F53)</f>
        <v>110562.27999999998</v>
      </c>
      <c r="G54" s="52">
        <f>SUM(G15-G53)</f>
        <v>189</v>
      </c>
      <c r="H54" s="52">
        <f>SUM(F54:G54)</f>
        <v>110751.27999999998</v>
      </c>
      <c r="I54" s="52">
        <f>SUM(I15-I53)</f>
        <v>35</v>
      </c>
      <c r="J54" s="33">
        <f>SUM(N54:O54)</f>
        <v>85807</v>
      </c>
      <c r="K54" s="52">
        <f>SUM(K15-K53)</f>
        <v>85807</v>
      </c>
      <c r="L54" s="52">
        <f>SUM(L15-L53)</f>
        <v>84644</v>
      </c>
      <c r="M54" s="52">
        <f>SUM(M15-M53)</f>
        <v>353</v>
      </c>
      <c r="N54" s="52">
        <f>SUM(L54:M54)</f>
        <v>84997</v>
      </c>
      <c r="O54" s="52">
        <f>SUM(O15-O53)</f>
        <v>810</v>
      </c>
      <c r="P54" s="14"/>
    </row>
    <row r="55" spans="1:16" s="6" customFormat="1" ht="60.75" customHeight="1">
      <c r="A55" s="22" t="s">
        <v>141</v>
      </c>
      <c r="B55" s="36" t="s">
        <v>6</v>
      </c>
      <c r="C55" s="39">
        <v>600</v>
      </c>
      <c r="D55" s="52">
        <f>E55</f>
        <v>3036.03</v>
      </c>
      <c r="E55" s="52">
        <f>F55</f>
        <v>3036.03</v>
      </c>
      <c r="F55" s="52">
        <v>3036.03</v>
      </c>
      <c r="G55" s="57" t="s">
        <v>44</v>
      </c>
      <c r="H55" s="52">
        <f>F55</f>
        <v>3036.03</v>
      </c>
      <c r="I55" s="28" t="s">
        <v>44</v>
      </c>
      <c r="J55" s="52">
        <v>3450</v>
      </c>
      <c r="K55" s="52">
        <v>3450</v>
      </c>
      <c r="L55" s="52">
        <v>3450</v>
      </c>
      <c r="M55" s="28" t="s">
        <v>44</v>
      </c>
      <c r="N55" s="52">
        <v>3450</v>
      </c>
      <c r="O55" s="28" t="s">
        <v>44</v>
      </c>
      <c r="P55" s="14"/>
    </row>
    <row r="56" spans="1:16" s="6" customFormat="1" ht="29.25" customHeight="1">
      <c r="A56" s="42" t="s">
        <v>146</v>
      </c>
      <c r="B56" s="36" t="s">
        <v>6</v>
      </c>
      <c r="C56" s="39">
        <v>700</v>
      </c>
      <c r="D56" s="52">
        <f>D59</f>
        <v>3036.03</v>
      </c>
      <c r="E56" s="52">
        <f>E59</f>
        <v>3036.03</v>
      </c>
      <c r="F56" s="52">
        <f>F59</f>
        <v>3036.03</v>
      </c>
      <c r="G56" s="28" t="s">
        <v>44</v>
      </c>
      <c r="H56" s="33">
        <f>H59</f>
        <v>3036.03</v>
      </c>
      <c r="I56" s="28" t="s">
        <v>44</v>
      </c>
      <c r="J56" s="52">
        <v>1824</v>
      </c>
      <c r="K56" s="52">
        <v>1824</v>
      </c>
      <c r="L56" s="52">
        <v>1824</v>
      </c>
      <c r="M56" s="28" t="s">
        <v>44</v>
      </c>
      <c r="N56" s="52">
        <v>1824</v>
      </c>
      <c r="O56" s="28" t="s">
        <v>44</v>
      </c>
      <c r="P56" s="14"/>
    </row>
    <row r="57" spans="1:16" s="6" customFormat="1" ht="19.5" customHeight="1">
      <c r="A57" s="43" t="s">
        <v>142</v>
      </c>
      <c r="B57" s="36" t="s">
        <v>6</v>
      </c>
      <c r="C57" s="44"/>
      <c r="D57" s="28" t="s">
        <v>44</v>
      </c>
      <c r="E57" s="28" t="s">
        <v>44</v>
      </c>
      <c r="F57" s="28" t="s">
        <v>44</v>
      </c>
      <c r="G57" s="28" t="s">
        <v>44</v>
      </c>
      <c r="H57" s="28" t="s">
        <v>44</v>
      </c>
      <c r="I57" s="28" t="s">
        <v>44</v>
      </c>
      <c r="J57" s="28" t="s">
        <v>44</v>
      </c>
      <c r="K57" s="28" t="s">
        <v>44</v>
      </c>
      <c r="L57" s="28" t="s">
        <v>44</v>
      </c>
      <c r="M57" s="28" t="s">
        <v>44</v>
      </c>
      <c r="N57" s="28" t="s">
        <v>44</v>
      </c>
      <c r="O57" s="28" t="s">
        <v>44</v>
      </c>
      <c r="P57" s="14"/>
    </row>
    <row r="58" spans="1:16" s="6" customFormat="1" ht="24.75" customHeight="1">
      <c r="A58" s="45" t="s">
        <v>143</v>
      </c>
      <c r="B58" s="36" t="s">
        <v>6</v>
      </c>
      <c r="C58" s="44"/>
      <c r="D58" s="28" t="s">
        <v>44</v>
      </c>
      <c r="E58" s="28" t="s">
        <v>44</v>
      </c>
      <c r="F58" s="28" t="s">
        <v>44</v>
      </c>
      <c r="G58" s="28" t="s">
        <v>44</v>
      </c>
      <c r="H58" s="28" t="s">
        <v>44</v>
      </c>
      <c r="I58" s="28" t="s">
        <v>44</v>
      </c>
      <c r="J58" s="28" t="s">
        <v>44</v>
      </c>
      <c r="K58" s="28" t="s">
        <v>44</v>
      </c>
      <c r="L58" s="28" t="s">
        <v>44</v>
      </c>
      <c r="M58" s="28" t="s">
        <v>44</v>
      </c>
      <c r="N58" s="28" t="s">
        <v>44</v>
      </c>
      <c r="O58" s="28" t="s">
        <v>44</v>
      </c>
      <c r="P58" s="14"/>
    </row>
    <row r="59" spans="1:16" s="6" customFormat="1" ht="27.75" customHeight="1">
      <c r="A59" s="43" t="s">
        <v>147</v>
      </c>
      <c r="B59" s="36" t="s">
        <v>6</v>
      </c>
      <c r="C59" s="44"/>
      <c r="D59" s="52">
        <f>E59</f>
        <v>3036.03</v>
      </c>
      <c r="E59" s="52">
        <f>F59</f>
        <v>3036.03</v>
      </c>
      <c r="F59" s="33">
        <f>F28</f>
        <v>3036.03</v>
      </c>
      <c r="G59" s="28" t="s">
        <v>44</v>
      </c>
      <c r="H59" s="33">
        <f>H28</f>
        <v>3036.03</v>
      </c>
      <c r="I59" s="28" t="s">
        <v>44</v>
      </c>
      <c r="J59" s="52">
        <v>1824</v>
      </c>
      <c r="K59" s="52">
        <v>1824</v>
      </c>
      <c r="L59" s="52">
        <v>1824</v>
      </c>
      <c r="M59" s="28" t="s">
        <v>44</v>
      </c>
      <c r="N59" s="52">
        <v>1824</v>
      </c>
      <c r="O59" s="28" t="s">
        <v>44</v>
      </c>
      <c r="P59" s="14"/>
    </row>
    <row r="60" spans="1:16" s="6" customFormat="1" ht="18" customHeight="1">
      <c r="A60" s="43" t="s">
        <v>144</v>
      </c>
      <c r="B60" s="36" t="s">
        <v>6</v>
      </c>
      <c r="C60" s="44"/>
      <c r="D60" s="28" t="s">
        <v>44</v>
      </c>
      <c r="E60" s="28" t="s">
        <v>44</v>
      </c>
      <c r="F60" s="28" t="s">
        <v>44</v>
      </c>
      <c r="G60" s="28" t="s">
        <v>44</v>
      </c>
      <c r="H60" s="28" t="s">
        <v>44</v>
      </c>
      <c r="I60" s="28" t="s">
        <v>44</v>
      </c>
      <c r="J60" s="28" t="s">
        <v>44</v>
      </c>
      <c r="K60" s="28" t="s">
        <v>44</v>
      </c>
      <c r="L60" s="28" t="s">
        <v>44</v>
      </c>
      <c r="M60" s="28" t="s">
        <v>44</v>
      </c>
      <c r="N60" s="28" t="s">
        <v>44</v>
      </c>
      <c r="O60" s="28" t="s">
        <v>44</v>
      </c>
      <c r="P60" s="14"/>
    </row>
    <row r="61" spans="1:16" s="6" customFormat="1" ht="47.25">
      <c r="A61" s="35" t="s">
        <v>140</v>
      </c>
      <c r="B61" s="36" t="s">
        <v>6</v>
      </c>
      <c r="C61" s="20" t="s">
        <v>93</v>
      </c>
      <c r="D61" s="28" t="s">
        <v>44</v>
      </c>
      <c r="E61" s="28" t="s">
        <v>44</v>
      </c>
      <c r="F61" s="28" t="s">
        <v>44</v>
      </c>
      <c r="G61" s="28" t="s">
        <v>44</v>
      </c>
      <c r="H61" s="28" t="s">
        <v>44</v>
      </c>
      <c r="I61" s="28" t="s">
        <v>44</v>
      </c>
      <c r="J61" s="28" t="s">
        <v>44</v>
      </c>
      <c r="K61" s="28" t="s">
        <v>44</v>
      </c>
      <c r="L61" s="28" t="s">
        <v>44</v>
      </c>
      <c r="M61" s="28" t="s">
        <v>44</v>
      </c>
      <c r="N61" s="28" t="s">
        <v>44</v>
      </c>
      <c r="O61" s="28" t="s">
        <v>44</v>
      </c>
      <c r="P61" s="14"/>
    </row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</sheetData>
  <sheetProtection/>
  <mergeCells count="13">
    <mergeCell ref="L12:O12"/>
    <mergeCell ref="P12:P13"/>
    <mergeCell ref="J12:J13"/>
    <mergeCell ref="A12:A13"/>
    <mergeCell ref="B12:B13"/>
    <mergeCell ref="C12:C13"/>
    <mergeCell ref="D12:D13"/>
    <mergeCell ref="B3:P3"/>
    <mergeCell ref="F12:I12"/>
    <mergeCell ref="B5:P5"/>
    <mergeCell ref="B4:P4"/>
    <mergeCell ref="E12:E13"/>
    <mergeCell ref="K12:K13"/>
  </mergeCells>
  <printOptions horizontalCentered="1"/>
  <pageMargins left="0" right="0" top="0" bottom="0" header="0" footer="0"/>
  <pageSetup horizontalDpi="600" verticalDpi="600" orientation="landscape" paperSize="8" scale="95" r:id="rId1"/>
  <headerFooter alignWithMargins="0">
    <oddFooter>&amp;C&amp;P</oddFooter>
  </headerFooter>
  <rowBreaks count="1" manualBreakCount="1">
    <brk id="2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Q17"/>
  <sheetViews>
    <sheetView showGridLines="0" zoomScaleSheetLayoutView="70" zoomScalePageLayoutView="0" workbookViewId="0" topLeftCell="A4">
      <pane xSplit="2" topLeftCell="C1" activePane="topRight" state="frozen"/>
      <selection pane="topLeft" activeCell="A1" sqref="A1"/>
      <selection pane="topRight" activeCell="I5" sqref="I5"/>
    </sheetView>
  </sheetViews>
  <sheetFormatPr defaultColWidth="9.140625" defaultRowHeight="12.75"/>
  <cols>
    <col min="1" max="1" width="0.42578125" style="1" customWidth="1"/>
    <col min="2" max="2" width="72.28125" style="1" customWidth="1"/>
    <col min="3" max="3" width="9.8515625" style="1" customWidth="1"/>
    <col min="4" max="4" width="6.7109375" style="1" customWidth="1"/>
    <col min="5" max="5" width="9.28125" style="1" customWidth="1"/>
    <col min="6" max="6" width="8.28125" style="1" customWidth="1"/>
    <col min="7" max="7" width="9.28125" style="1" customWidth="1"/>
    <col min="8" max="8" width="10.8515625" style="1" customWidth="1"/>
    <col min="9" max="9" width="13.28125" style="1" customWidth="1"/>
    <col min="10" max="10" width="9.57421875" style="1" customWidth="1"/>
    <col min="11" max="11" width="12.140625" style="1" customWidth="1"/>
    <col min="12" max="12" width="12.00390625" style="1" customWidth="1"/>
    <col min="13" max="13" width="10.8515625" style="1" customWidth="1"/>
    <col min="14" max="14" width="12.421875" style="1" customWidth="1"/>
    <col min="15" max="15" width="13.421875" style="1" customWidth="1"/>
    <col min="16" max="16" width="10.00390625" style="1" customWidth="1"/>
    <col min="17" max="17" width="15.7109375" style="1" customWidth="1"/>
    <col min="18" max="16384" width="9.140625" style="1" customWidth="1"/>
  </cols>
  <sheetData>
    <row r="1" spans="2:17" s="2" customFormat="1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7" t="s">
        <v>157</v>
      </c>
      <c r="P1" s="5"/>
      <c r="Q1" s="4"/>
    </row>
    <row r="2" spans="2:17" s="6" customFormat="1" ht="18.75" customHeight="1">
      <c r="B2" s="48" t="s">
        <v>113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s="6" customFormat="1" ht="15.7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6" customFormat="1" ht="18.75" customHeight="1">
      <c r="B4" s="67" t="s">
        <v>4</v>
      </c>
      <c r="C4" s="67" t="s">
        <v>5</v>
      </c>
      <c r="D4" s="67" t="s">
        <v>16</v>
      </c>
      <c r="E4" s="67" t="s">
        <v>105</v>
      </c>
      <c r="F4" s="67" t="s">
        <v>48</v>
      </c>
      <c r="G4" s="69" t="s">
        <v>49</v>
      </c>
      <c r="H4" s="69"/>
      <c r="I4" s="69"/>
      <c r="J4" s="69"/>
      <c r="K4" s="67" t="s">
        <v>107</v>
      </c>
      <c r="L4" s="67" t="s">
        <v>82</v>
      </c>
      <c r="M4" s="69" t="s">
        <v>50</v>
      </c>
      <c r="N4" s="69"/>
      <c r="O4" s="69"/>
      <c r="P4" s="69"/>
      <c r="Q4" s="67" t="s">
        <v>104</v>
      </c>
    </row>
    <row r="5" spans="2:17" s="6" customFormat="1" ht="160.5" customHeight="1">
      <c r="B5" s="68"/>
      <c r="C5" s="68"/>
      <c r="D5" s="68"/>
      <c r="E5" s="68"/>
      <c r="F5" s="68"/>
      <c r="G5" s="12" t="s">
        <v>22</v>
      </c>
      <c r="H5" s="12" t="s">
        <v>23</v>
      </c>
      <c r="I5" s="12" t="s">
        <v>77</v>
      </c>
      <c r="J5" s="12" t="s">
        <v>24</v>
      </c>
      <c r="K5" s="68"/>
      <c r="L5" s="68"/>
      <c r="M5" s="12" t="s">
        <v>22</v>
      </c>
      <c r="N5" s="12" t="s">
        <v>23</v>
      </c>
      <c r="O5" s="12" t="s">
        <v>77</v>
      </c>
      <c r="P5" s="12" t="s">
        <v>24</v>
      </c>
      <c r="Q5" s="68"/>
    </row>
    <row r="6" spans="2:17" s="6" customFormat="1" ht="31.5"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46" t="s">
        <v>85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46" t="s">
        <v>94</v>
      </c>
      <c r="P6" s="13">
        <v>15</v>
      </c>
      <c r="Q6" s="13">
        <v>16</v>
      </c>
    </row>
    <row r="7" spans="2:17" s="23" customFormat="1" ht="15.75">
      <c r="B7" s="50" t="s">
        <v>81</v>
      </c>
      <c r="C7" s="20" t="s">
        <v>6</v>
      </c>
      <c r="D7" s="20" t="s">
        <v>111</v>
      </c>
      <c r="E7" s="51">
        <v>23092</v>
      </c>
      <c r="F7" s="51">
        <v>23092</v>
      </c>
      <c r="G7" s="39" t="s">
        <v>84</v>
      </c>
      <c r="H7" s="39" t="s">
        <v>84</v>
      </c>
      <c r="I7" s="39" t="s">
        <v>84</v>
      </c>
      <c r="J7" s="39" t="s">
        <v>84</v>
      </c>
      <c r="K7" s="51">
        <f>L7</f>
        <v>27179</v>
      </c>
      <c r="L7" s="51">
        <v>27179</v>
      </c>
      <c r="M7" s="39" t="s">
        <v>84</v>
      </c>
      <c r="N7" s="39" t="s">
        <v>84</v>
      </c>
      <c r="O7" s="39" t="s">
        <v>84</v>
      </c>
      <c r="P7" s="39" t="s">
        <v>84</v>
      </c>
      <c r="Q7" s="39"/>
    </row>
    <row r="8" spans="2:17" s="23" customFormat="1" ht="15.75">
      <c r="B8" s="51" t="s">
        <v>110</v>
      </c>
      <c r="C8" s="20" t="s">
        <v>6</v>
      </c>
      <c r="D8" s="20" t="s">
        <v>44</v>
      </c>
      <c r="E8" s="51">
        <v>23092</v>
      </c>
      <c r="F8" s="51">
        <v>23092</v>
      </c>
      <c r="G8" s="51">
        <v>23092</v>
      </c>
      <c r="H8" s="20" t="s">
        <v>44</v>
      </c>
      <c r="I8" s="51">
        <f>G8</f>
        <v>23092</v>
      </c>
      <c r="J8" s="39" t="s">
        <v>84</v>
      </c>
      <c r="K8" s="51">
        <f>M8</f>
        <v>27030</v>
      </c>
      <c r="L8" s="51">
        <f>M8</f>
        <v>27030</v>
      </c>
      <c r="M8" s="51">
        <v>27030</v>
      </c>
      <c r="N8" s="20" t="s">
        <v>44</v>
      </c>
      <c r="O8" s="51">
        <f>M8</f>
        <v>27030</v>
      </c>
      <c r="P8" s="39" t="s">
        <v>84</v>
      </c>
      <c r="Q8" s="39"/>
    </row>
    <row r="9" spans="2:17" s="23" customFormat="1" ht="63">
      <c r="B9" s="16" t="s">
        <v>102</v>
      </c>
      <c r="C9" s="20" t="s">
        <v>6</v>
      </c>
      <c r="D9" s="20" t="s">
        <v>112</v>
      </c>
      <c r="E9" s="20" t="s">
        <v>44</v>
      </c>
      <c r="F9" s="20" t="s">
        <v>44</v>
      </c>
      <c r="G9" s="20" t="s">
        <v>44</v>
      </c>
      <c r="H9" s="20" t="s">
        <v>44</v>
      </c>
      <c r="I9" s="20" t="s">
        <v>44</v>
      </c>
      <c r="J9" s="20" t="s">
        <v>44</v>
      </c>
      <c r="K9" s="20" t="s">
        <v>44</v>
      </c>
      <c r="L9" s="20" t="s">
        <v>44</v>
      </c>
      <c r="M9" s="20"/>
      <c r="N9" s="20" t="s">
        <v>44</v>
      </c>
      <c r="O9" s="20"/>
      <c r="P9" s="39" t="s">
        <v>84</v>
      </c>
      <c r="Q9" s="21"/>
    </row>
    <row r="10" spans="2:17" s="23" customFormat="1" ht="63">
      <c r="B10" s="16" t="s">
        <v>103</v>
      </c>
      <c r="C10" s="20" t="s">
        <v>6</v>
      </c>
      <c r="D10" s="20" t="s">
        <v>130</v>
      </c>
      <c r="E10" s="20" t="s">
        <v>44</v>
      </c>
      <c r="F10" s="20" t="s">
        <v>44</v>
      </c>
      <c r="G10" s="20" t="s">
        <v>44</v>
      </c>
      <c r="H10" s="20" t="s">
        <v>44</v>
      </c>
      <c r="I10" s="20" t="s">
        <v>44</v>
      </c>
      <c r="J10" s="20" t="s">
        <v>44</v>
      </c>
      <c r="K10" s="20" t="s">
        <v>44</v>
      </c>
      <c r="L10" s="20" t="s">
        <v>44</v>
      </c>
      <c r="M10" s="20"/>
      <c r="N10" s="20" t="s">
        <v>44</v>
      </c>
      <c r="O10" s="20"/>
      <c r="P10" s="39" t="s">
        <v>84</v>
      </c>
      <c r="Q10" s="21"/>
    </row>
    <row r="11" spans="2:17" s="23" customFormat="1" ht="15.75">
      <c r="B11" s="50" t="s">
        <v>78</v>
      </c>
      <c r="C11" s="20" t="s">
        <v>6</v>
      </c>
      <c r="D11" s="39">
        <v>1200</v>
      </c>
      <c r="E11" s="51">
        <v>16169</v>
      </c>
      <c r="F11" s="51">
        <v>16169</v>
      </c>
      <c r="G11" s="39" t="s">
        <v>84</v>
      </c>
      <c r="H11" s="39" t="s">
        <v>84</v>
      </c>
      <c r="I11" s="51">
        <v>16169</v>
      </c>
      <c r="J11" s="20" t="s">
        <v>44</v>
      </c>
      <c r="K11" s="51">
        <v>51756</v>
      </c>
      <c r="L11" s="51">
        <v>51756</v>
      </c>
      <c r="M11" s="39" t="s">
        <v>84</v>
      </c>
      <c r="N11" s="39" t="s">
        <v>84</v>
      </c>
      <c r="O11" s="51">
        <v>51756</v>
      </c>
      <c r="P11" s="20" t="s">
        <v>44</v>
      </c>
      <c r="Q11" s="39"/>
    </row>
    <row r="12" spans="2:17" s="23" customFormat="1" ht="15.75">
      <c r="B12" s="50" t="s">
        <v>79</v>
      </c>
      <c r="C12" s="20" t="s">
        <v>6</v>
      </c>
      <c r="D12" s="39">
        <v>1300</v>
      </c>
      <c r="E12" s="20" t="s">
        <v>44</v>
      </c>
      <c r="F12" s="20" t="s">
        <v>44</v>
      </c>
      <c r="G12" s="39" t="s">
        <v>84</v>
      </c>
      <c r="H12" s="39" t="s">
        <v>84</v>
      </c>
      <c r="I12" s="20" t="s">
        <v>44</v>
      </c>
      <c r="J12" s="20" t="s">
        <v>44</v>
      </c>
      <c r="K12" s="20" t="s">
        <v>44</v>
      </c>
      <c r="L12" s="20" t="s">
        <v>44</v>
      </c>
      <c r="M12" s="39" t="s">
        <v>84</v>
      </c>
      <c r="N12" s="39" t="s">
        <v>84</v>
      </c>
      <c r="O12" s="20" t="s">
        <v>44</v>
      </c>
      <c r="P12" s="20" t="s">
        <v>44</v>
      </c>
      <c r="Q12" s="39"/>
    </row>
    <row r="13" spans="2:17" s="23" customFormat="1" ht="15.75">
      <c r="B13" s="50" t="s">
        <v>80</v>
      </c>
      <c r="C13" s="20" t="s">
        <v>6</v>
      </c>
      <c r="D13" s="39">
        <v>1400</v>
      </c>
      <c r="E13" s="39">
        <v>373</v>
      </c>
      <c r="F13" s="39">
        <v>373</v>
      </c>
      <c r="G13" s="39" t="s">
        <v>84</v>
      </c>
      <c r="H13" s="39" t="s">
        <v>84</v>
      </c>
      <c r="I13" s="39">
        <v>373</v>
      </c>
      <c r="J13" s="20" t="s">
        <v>44</v>
      </c>
      <c r="K13" s="39">
        <v>24</v>
      </c>
      <c r="L13" s="39">
        <v>24</v>
      </c>
      <c r="M13" s="39" t="s">
        <v>84</v>
      </c>
      <c r="N13" s="39" t="s">
        <v>84</v>
      </c>
      <c r="O13" s="39">
        <v>24</v>
      </c>
      <c r="P13" s="20" t="s">
        <v>44</v>
      </c>
      <c r="Q13" s="39"/>
    </row>
    <row r="14" s="6" customFormat="1" ht="15.75"/>
    <row r="15" s="6" customFormat="1" ht="15.75"/>
    <row r="16" spans="2:15" s="6" customFormat="1" ht="15.75">
      <c r="B16" s="6" t="s">
        <v>0</v>
      </c>
      <c r="C16" s="6" t="s">
        <v>162</v>
      </c>
      <c r="M16" s="11"/>
      <c r="N16" s="11"/>
      <c r="O16" s="11"/>
    </row>
    <row r="17" spans="2:15" s="6" customFormat="1" ht="37.5" customHeight="1">
      <c r="B17" s="6" t="s">
        <v>1</v>
      </c>
      <c r="C17" s="6" t="s">
        <v>158</v>
      </c>
      <c r="M17" s="11"/>
      <c r="N17" s="11"/>
      <c r="O17" s="11"/>
    </row>
  </sheetData>
  <sheetProtection/>
  <mergeCells count="10">
    <mergeCell ref="B4:B5"/>
    <mergeCell ref="C4:C5"/>
    <mergeCell ref="D4:D5"/>
    <mergeCell ref="E4:E5"/>
    <mergeCell ref="Q4:Q5"/>
    <mergeCell ref="F4:F5"/>
    <mergeCell ref="G4:J4"/>
    <mergeCell ref="K4:K5"/>
    <mergeCell ref="L4:L5"/>
    <mergeCell ref="M4:P4"/>
  </mergeCells>
  <printOptions horizontalCentered="1"/>
  <pageMargins left="0" right="0" top="0" bottom="0" header="0" footer="0"/>
  <pageSetup horizontalDpi="600" verticalDpi="600" orientation="landscape" paperSize="8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Главный бухгалтер</cp:lastModifiedBy>
  <cp:lastPrinted>2019-07-18T07:41:06Z</cp:lastPrinted>
  <dcterms:created xsi:type="dcterms:W3CDTF">1996-10-08T23:32:33Z</dcterms:created>
  <dcterms:modified xsi:type="dcterms:W3CDTF">2019-10-04T05:30:32Z</dcterms:modified>
  <cp:category/>
  <cp:version/>
  <cp:contentType/>
  <cp:contentStatus/>
</cp:coreProperties>
</file>